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410_教務課\保護フォルダ：教務第五係（派遣）専用\2．派遣留学\201_ 一橋大学派遣留学制度\令和7（2025）年度\02_募集要項\01_2025夏出発\02_夏出発第二回募集要項\02_申請時提出書類\"/>
    </mc:Choice>
  </mc:AlternateContent>
  <xr:revisionPtr revIDLastSave="0" documentId="13_ncr:1_{239E232F-B883-45DA-80DB-F0D6E7B57EF9}" xr6:coauthVersionLast="47" xr6:coauthVersionMax="47" xr10:uidLastSave="{00000000-0000-0000-0000-000000000000}"/>
  <bookViews>
    <workbookView xWindow="570" yWindow="0" windowWidth="26805" windowHeight="15600" xr2:uid="{87B15524-F19A-4DDB-968A-BC7736FE5047}"/>
  </bookViews>
  <sheets>
    <sheet name="係数計算" sheetId="2" r:id="rId1"/>
    <sheet name="作成方法" sheetId="12" r:id="rId2"/>
    <sheet name="CELS (教務課確認用)" sheetId="11" r:id="rId3"/>
  </sheets>
  <definedNames>
    <definedName name="_xlnm._FilterDatabase" localSheetId="2" hidden="1">'CELS (教務課確認用)'!$A$2:$K$54</definedName>
    <definedName name="_xlnm.Print_Area" localSheetId="0">係数計算!$A$1:$P$57</definedName>
    <definedName name="_xlnm.Print_Area" localSheetId="1">作成方法!$A$1:$B$2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9" i="2"/>
  <c r="S8" i="2"/>
  <c r="S7" i="2"/>
  <c r="N11" i="2"/>
  <c r="N10" i="2"/>
  <c r="N9" i="2"/>
  <c r="N8" i="2"/>
  <c r="N7" i="2"/>
  <c r="N22" i="2"/>
  <c r="O22" i="2" s="1"/>
  <c r="N21" i="2"/>
  <c r="O21" i="2" s="1"/>
  <c r="N20" i="2"/>
  <c r="O20" i="2" s="1"/>
  <c r="N19" i="2"/>
  <c r="O19" i="2" s="1"/>
  <c r="N18" i="2"/>
  <c r="O18" i="2" s="1"/>
  <c r="N33" i="2"/>
  <c r="N32" i="2"/>
  <c r="N31" i="2"/>
  <c r="N30" i="2"/>
  <c r="N29" i="2"/>
  <c r="S32" i="2"/>
  <c r="S31" i="2"/>
  <c r="S30" i="2"/>
  <c r="S29" i="2"/>
  <c r="S28" i="2"/>
  <c r="S22" i="2"/>
  <c r="S21" i="2"/>
  <c r="S20" i="2"/>
  <c r="S19" i="2"/>
  <c r="S18" i="2"/>
  <c r="N12" i="2" l="1"/>
  <c r="N23" i="2"/>
  <c r="O23" i="2"/>
  <c r="T11" i="2"/>
  <c r="T10" i="2"/>
  <c r="T9" i="2"/>
  <c r="T8" i="2"/>
  <c r="T22" i="2"/>
  <c r="T21" i="2"/>
  <c r="T20" i="2"/>
  <c r="T19" i="2"/>
  <c r="O24" i="2" l="1"/>
  <c r="N3" i="2" s="1"/>
  <c r="S23" i="2"/>
  <c r="S12" i="2"/>
  <c r="T18" i="2"/>
  <c r="T23" i="2" s="1"/>
  <c r="T7" i="2"/>
  <c r="T12" i="2" s="1"/>
  <c r="T24" i="2" l="1"/>
  <c r="T13" i="2"/>
  <c r="O29" i="2"/>
  <c r="T28" i="2"/>
  <c r="T32" i="2"/>
  <c r="T30" i="2"/>
  <c r="T29" i="2"/>
  <c r="S33" i="2" l="1"/>
  <c r="T31" i="2"/>
  <c r="O33" i="2"/>
  <c r="O32" i="2"/>
  <c r="O31" i="2"/>
  <c r="O30" i="2"/>
  <c r="T33" i="2" l="1"/>
  <c r="T34" i="2" s="1"/>
  <c r="O34" i="2"/>
  <c r="N34" i="2"/>
  <c r="O35" i="2" l="1"/>
  <c r="O3" i="2" s="1"/>
  <c r="O10" i="2"/>
  <c r="O11" i="2"/>
  <c r="O8" i="2"/>
  <c r="O9" i="2"/>
  <c r="O7" i="2" l="1"/>
  <c r="O12" i="2" s="1"/>
  <c r="O13" i="2" l="1"/>
  <c r="M3" i="2" s="1"/>
</calcChain>
</file>

<file path=xl/sharedStrings.xml><?xml version="1.0" encoding="utf-8"?>
<sst xmlns="http://schemas.openxmlformats.org/spreadsheetml/2006/main" count="98" uniqueCount="44">
  <si>
    <t>A</t>
    <phoneticPr fontId="1"/>
  </si>
  <si>
    <t>B</t>
    <phoneticPr fontId="1"/>
  </si>
  <si>
    <t>C</t>
    <phoneticPr fontId="1"/>
  </si>
  <si>
    <t>F</t>
    <phoneticPr fontId="1"/>
  </si>
  <si>
    <t>No.</t>
  </si>
  <si>
    <t>科目中区分</t>
  </si>
  <si>
    <t>科目</t>
  </si>
  <si>
    <t>単位数</t>
  </si>
  <si>
    <t>修得年度</t>
  </si>
  <si>
    <t>修得学期</t>
  </si>
  <si>
    <t>評価</t>
  </si>
  <si>
    <t>A+</t>
    <phoneticPr fontId="1"/>
  </si>
  <si>
    <t>単位数</t>
    <rPh sb="0" eb="3">
      <t>タンイスウ</t>
    </rPh>
    <phoneticPr fontId="1"/>
  </si>
  <si>
    <t>科目大区分</t>
  </si>
  <si>
    <t>科目小区分</t>
  </si>
  <si>
    <t>合否</t>
  </si>
  <si>
    <t>4.0スケール</t>
    <phoneticPr fontId="1"/>
  </si>
  <si>
    <t>評価</t>
    <rPh sb="0" eb="2">
      <t>ヒョウカ</t>
    </rPh>
    <phoneticPr fontId="1"/>
  </si>
  <si>
    <t>係数</t>
    <rPh sb="0" eb="2">
      <t>ケイスウ</t>
    </rPh>
    <phoneticPr fontId="1"/>
  </si>
  <si>
    <t>希望派遣先大学にGPA要件がある場合に使用</t>
    <rPh sb="0" eb="5">
      <t>キボウハケンサキ</t>
    </rPh>
    <rPh sb="5" eb="7">
      <t>ダイガク</t>
    </rPh>
    <rPh sb="11" eb="13">
      <t>ヨウケン</t>
    </rPh>
    <rPh sb="16" eb="18">
      <t>バアイ</t>
    </rPh>
    <rPh sb="19" eb="21">
      <t>シヨウ</t>
    </rPh>
    <phoneticPr fontId="1"/>
  </si>
  <si>
    <t>奨学金選考に使用</t>
    <rPh sb="0" eb="5">
      <t>ショウガクキンセンコウ</t>
    </rPh>
    <rPh sb="6" eb="8">
      <t>シヨウ</t>
    </rPh>
    <phoneticPr fontId="1"/>
  </si>
  <si>
    <t>前年度分のみ計算</t>
    <rPh sb="0" eb="4">
      <t>ゼンネンドブン</t>
    </rPh>
    <rPh sb="6" eb="8">
      <t>ケイサン</t>
    </rPh>
    <phoneticPr fontId="1"/>
  </si>
  <si>
    <t>指定学期までで計算</t>
    <rPh sb="0" eb="4">
      <t>シテイガッキ</t>
    </rPh>
    <rPh sb="7" eb="9">
      <t>ケイサン</t>
    </rPh>
    <phoneticPr fontId="1"/>
  </si>
  <si>
    <t>①　CELSより成績を貼付</t>
    <rPh sb="8" eb="10">
      <t>セイセキ</t>
    </rPh>
    <rPh sb="11" eb="13">
      <t>ハリツ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</si>
  <si>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</si>
  <si>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</si>
  <si>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成績評価係数計算シート</t>
    <rPh sb="0" eb="6">
      <t>セイセキヒョウカケイスウ</t>
    </rPh>
    <rPh sb="6" eb="8">
      <t>ケイサン</t>
    </rPh>
    <phoneticPr fontId="1"/>
  </si>
  <si>
    <t>フィルターにて前年度のみ表示させ、M~R列にコピー</t>
    <rPh sb="7" eb="10">
      <t>ゼンネンド</t>
    </rPh>
    <rPh sb="12" eb="14">
      <t>ヒョウジ</t>
    </rPh>
    <rPh sb="20" eb="21">
      <t>レツ</t>
    </rPh>
    <phoneticPr fontId="1"/>
  </si>
  <si>
    <t>開講形態</t>
    <rPh sb="0" eb="4">
      <t>カイコウケイタイ</t>
    </rPh>
    <phoneticPr fontId="1"/>
  </si>
  <si>
    <t>CELSの成績取得状況より、これまでに取得した全ての科目をコピー
　　No. の下の「１」から、最後の科目の「合／否」まで
　　※不合格になった科目も含めてください。上書き再履修により上書きされた科目（上書き前の
　　　科目）は含めず、上書き後の科目を含めてください。</t>
    <rPh sb="65" eb="68">
      <t>フゴウカク</t>
    </rPh>
    <rPh sb="72" eb="74">
      <t>カモク</t>
    </rPh>
    <rPh sb="75" eb="76">
      <t>フク</t>
    </rPh>
    <rPh sb="83" eb="85">
      <t>ウワガ</t>
    </rPh>
    <rPh sb="86" eb="87">
      <t>サイ</t>
    </rPh>
    <rPh sb="87" eb="89">
      <t>リシュウ</t>
    </rPh>
    <rPh sb="92" eb="94">
      <t>ウワガ</t>
    </rPh>
    <rPh sb="101" eb="103">
      <t>ウワガ</t>
    </rPh>
    <rPh sb="104" eb="105">
      <t>マエ</t>
    </rPh>
    <rPh sb="110" eb="112">
      <t>カモク</t>
    </rPh>
    <rPh sb="114" eb="115">
      <t>フク</t>
    </rPh>
    <rPh sb="118" eb="120">
      <t>ウワガ</t>
    </rPh>
    <rPh sb="121" eb="122">
      <t>ゴ</t>
    </rPh>
    <rPh sb="123" eb="125">
      <t>カモク</t>
    </rPh>
    <rPh sb="126" eb="127">
      <t>フク</t>
    </rPh>
    <phoneticPr fontId="1"/>
  </si>
  <si>
    <t>前年度分のみ自動計算</t>
    <rPh sb="0" eb="4">
      <t>ゼンネンドブン</t>
    </rPh>
    <rPh sb="6" eb="8">
      <t>ジドウ</t>
    </rPh>
    <rPh sb="8" eb="10">
      <t>ケイサン</t>
    </rPh>
    <phoneticPr fontId="1"/>
  </si>
  <si>
    <t>教務課確認用（4.0スケール）</t>
    <rPh sb="0" eb="3">
      <t>キョウムカ</t>
    </rPh>
    <rPh sb="3" eb="6">
      <t>カクニンヨウ</t>
    </rPh>
    <phoneticPr fontId="1"/>
  </si>
  <si>
    <t>教務課確認用（前年度3.0スケール）</t>
    <rPh sb="0" eb="3">
      <t>キョウムカ</t>
    </rPh>
    <rPh sb="3" eb="6">
      <t>カクニンヨウ</t>
    </rPh>
    <rPh sb="7" eb="10">
      <t>ゼンネンド</t>
    </rPh>
    <phoneticPr fontId="1"/>
  </si>
  <si>
    <t>教務課確認用（累計3.0スケール）</t>
    <rPh sb="0" eb="3">
      <t>キョウムカ</t>
    </rPh>
    <rPh sb="3" eb="6">
      <t>カクニンヨウ</t>
    </rPh>
    <rPh sb="7" eb="9">
      <t>ルイケイ</t>
    </rPh>
    <phoneticPr fontId="1"/>
  </si>
  <si>
    <t>前年度
3.0スケール</t>
    <rPh sb="0" eb="3">
      <t>ゼンネンド</t>
    </rPh>
    <phoneticPr fontId="1"/>
  </si>
  <si>
    <t>累積
3.0スケール</t>
    <rPh sb="0" eb="2">
      <t>ルイセキ</t>
    </rPh>
    <phoneticPr fontId="1"/>
  </si>
  <si>
    <t>＊「作成方法」シート参照</t>
    <rPh sb="2" eb="6">
      <t>サクセイホウホウ</t>
    </rPh>
    <rPh sb="10" eb="12">
      <t>サンショウ</t>
    </rPh>
    <phoneticPr fontId="1"/>
  </si>
  <si>
    <t>どちらか高い方をフォームに入力</t>
    <rPh sb="4" eb="5">
      <t>タカ</t>
    </rPh>
    <rPh sb="6" eb="7">
      <t>ホウ</t>
    </rPh>
    <rPh sb="13" eb="15">
      <t>ニュウリョク</t>
    </rPh>
    <phoneticPr fontId="1"/>
  </si>
  <si>
    <t>*前年度
3.0スケール</t>
    <rPh sb="1" eb="4">
      <t>ゼンネンド</t>
    </rPh>
    <phoneticPr fontId="1"/>
  </si>
  <si>
    <t>*累積
3.0スケール</t>
    <rPh sb="1" eb="3">
      <t>ルイセキ</t>
    </rPh>
    <phoneticPr fontId="1"/>
  </si>
  <si>
    <t>※フォーム入力の際は小数点以下３位を切捨て</t>
    <rPh sb="5" eb="7">
      <t>ニュウリョク</t>
    </rPh>
    <rPh sb="8" eb="9">
      <t>サイ</t>
    </rPh>
    <rPh sb="10" eb="13">
      <t>ショウスウテン</t>
    </rPh>
    <rPh sb="13" eb="15">
      <t>イカ</t>
    </rPh>
    <rPh sb="16" eb="17">
      <t>イ</t>
    </rPh>
    <rPh sb="18" eb="20">
      <t>キリス</t>
    </rPh>
    <phoneticPr fontId="1"/>
  </si>
  <si>
    <t>下記表の文字の見切れは調整不要です。</t>
    <rPh sb="0" eb="2">
      <t>カキ</t>
    </rPh>
    <rPh sb="2" eb="3">
      <t>オモテ</t>
    </rPh>
    <rPh sb="4" eb="6">
      <t>モジ</t>
    </rPh>
    <rPh sb="7" eb="9">
      <t>ミキ</t>
    </rPh>
    <rPh sb="11" eb="13">
      <t>チョウセイ</t>
    </rPh>
    <rPh sb="13" eb="15">
      <t>フヨウ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</si>
  <si>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「係数計算」シート【A6セル】（赤枠セル）</t>
    </r>
    <r>
      <rPr>
        <sz val="11"/>
        <color theme="1"/>
        <rFont val="游ゴシック"/>
        <family val="2"/>
        <charset val="128"/>
        <scheme val="minor"/>
      </rPr>
      <t>に「貼り付け先の書式に合わせる」にて貼り付け</t>
    </r>
    <rPh sb="1" eb="5">
      <t>ケイスウケイサン</t>
    </rPh>
    <rPh sb="16" eb="18">
      <t>アカワク</t>
    </rPh>
    <phoneticPr fontId="1"/>
  </si>
  <si>
    <t>学生は編集不可（シートロック中）</t>
    <rPh sb="0" eb="2">
      <t>ガクセイ</t>
    </rPh>
    <rPh sb="3" eb="7">
      <t>ヘンシュウフカ</t>
    </rPh>
    <rPh sb="14" eb="15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</si>
</sst>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 wrapText="1"/>
    </xf>
    <xf numFmtId="176" fontId="0" fillId="0" borderId="3" xfId="0" applyNumberForma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177" fontId="3" fillId="3" borderId="2" xfId="0" applyNumberFormat="1" applyFont="1" applyFill="1" applyBorder="1" applyProtection="1">
      <alignment vertical="center"/>
    </xf>
    <xf numFmtId="0" fontId="4" fillId="0" borderId="1" xfId="0" applyFont="1" applyBorder="1" applyAlignment="1">
      <alignment vertical="top"/>
    </xf>
    <xf numFmtId="177" fontId="3" fillId="2" borderId="2" xfId="0" applyNumberFormat="1" applyFont="1" applyFill="1" applyBorder="1" applyProtection="1">
      <alignment vertical="center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/>
    <xf numFmtId="0" fontId="14" fillId="0" borderId="19" xfId="0" applyFont="1" applyFill="1" applyBorder="1" applyAlignment="1" applyProtection="1">
      <alignment vertical="top"/>
    </xf>
    <xf numFmtId="0" fontId="7" fillId="0" borderId="0" xfId="0" applyFont="1" applyFill="1" applyAlignment="1" applyProtection="1"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2" borderId="11" xfId="0" applyFont="1" applyFill="1" applyBorder="1" applyAlignment="1" applyProtection="1">
      <alignment vertical="center" wrapText="1"/>
    </xf>
    <xf numFmtId="0" fontId="8" fillId="2" borderId="2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176" fontId="0" fillId="0" borderId="1" xfId="0" applyNumberFormat="1" applyBorder="1" applyProtection="1">
      <alignment vertical="center"/>
    </xf>
    <xf numFmtId="0" fontId="0" fillId="0" borderId="4" xfId="0" applyBorder="1" applyProtection="1">
      <alignment vertical="center"/>
    </xf>
    <xf numFmtId="176" fontId="0" fillId="0" borderId="3" xfId="0" applyNumberFormat="1" applyBorder="1" applyProtection="1">
      <alignment vertical="center"/>
    </xf>
    <xf numFmtId="0" fontId="3" fillId="3" borderId="0" xfId="0" applyFont="1" applyFill="1" applyBorder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0" fillId="4" borderId="1" xfId="0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177" fontId="3" fillId="3" borderId="12" xfId="0" applyNumberFormat="1" applyFont="1" applyFill="1" applyBorder="1" applyAlignment="1" applyProtection="1">
      <alignment vertical="center"/>
    </xf>
    <xf numFmtId="177" fontId="3" fillId="3" borderId="13" xfId="0" applyNumberFormat="1" applyFont="1" applyFill="1" applyBorder="1" applyProtection="1">
      <alignment vertical="center"/>
    </xf>
    <xf numFmtId="177" fontId="3" fillId="2" borderId="14" xfId="0" applyNumberFormat="1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 shrinkToFit="1"/>
    </xf>
    <xf numFmtId="0" fontId="13" fillId="3" borderId="5" xfId="0" applyFont="1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Fill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wrapText="1"/>
    </xf>
    <xf numFmtId="0" fontId="12" fillId="3" borderId="30" xfId="0" applyFont="1" applyFill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148318</xdr:colOff>
      <xdr:row>0</xdr:row>
      <xdr:rowOff>1070883</xdr:rowOff>
    </xdr:from>
    <xdr:to>
      <xdr:col>1</xdr:col>
      <xdr:colOff>6321153</xdr:colOff>
      <xdr:row>0</xdr:row>
      <xdr:rowOff>1842408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679E85-516F-4A0B-AB52-846870C61A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070883"/>
          <a:ext cx="6172835" cy="77152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</xdr:row>
      <xdr:rowOff>323850</xdr:rowOff>
    </xdr:from>
    <xdr:to>
      <xdr:col>1</xdr:col>
      <xdr:colOff>2580640</xdr:colOff>
      <xdr:row>1</xdr:row>
      <xdr:rowOff>1828800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7072C1B-A208-4887-8162-D4CE16FCDF6C}"/>
            </a:ext>
          </a:extLst>
        </xdr:cNvPr>
        <xdr:cNvGrpSpPr/>
      </xdr:nvGrpSpPr>
      <xdr:grpSpPr>
        <a:xfrm>
          <a:off x="1957107" y="2363321"/>
          <a:ext cx="2304415" cy="1504950"/>
          <a:chOff x="2290082" y="1902279"/>
          <a:chExt cx="2304415" cy="15049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C734D35-DC3C-4344-974A-13859C148885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-1069" b="16578"/>
          <a:stretch/>
        </xdr:blipFill>
        <xdr:spPr bwMode="auto">
          <a:xfrm>
            <a:off x="2290082" y="1902279"/>
            <a:ext cx="2304415" cy="15049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8" name="矢印: 左 7">
            <a:extLst>
              <a:ext uri="{FF2B5EF4-FFF2-40B4-BE49-F238E27FC236}">
                <a16:creationId xmlns:a16="http://schemas.microsoft.com/office/drawing/2014/main" id="{6D6E7D19-3E67-4CDA-88E9-61E51ABEB688}"/>
              </a:ext>
            </a:extLst>
          </xdr:cNvPr>
          <xdr:cNvSpPr/>
        </xdr:nvSpPr>
        <xdr:spPr>
          <a:xfrm rot="20509798">
            <a:off x="3433083" y="3050721"/>
            <a:ext cx="323850" cy="247650"/>
          </a:xfrm>
          <a:prstGeom prst="lef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3819-7A53-4A1F-BF90-1D6217BE0B45}">
  <sheetPr>
    <tabColor theme="5" tint="0.39997558519241921"/>
    <pageSetUpPr fitToPage="1"/>
  </sheetPr>
  <dimension ref="A1:T56"/>
  <sheetViews>
    <sheetView tabSelected="1" view="pageBreakPreview" zoomScaleNormal="100" zoomScaleSheetLayoutView="100" workbookViewId="0">
      <selection activeCell="F2" sqref="F2:G3"/>
    </sheetView>
  </sheetViews>
  <sheetFormatPr defaultRowHeight="18.75" x14ac:dyDescent="0.4"/>
  <cols>
    <col min="1" max="1" width="3.375" style="8" customWidth="1"/>
    <col min="2" max="4" width="2" style="8" customWidth="1"/>
    <col min="5" max="5" width="17.75" style="8" customWidth="1"/>
    <col min="6" max="6" width="7.125" style="8" customWidth="1"/>
    <col min="7" max="7" width="8" style="8" customWidth="1"/>
    <col min="8" max="8" width="11.375" style="8" customWidth="1"/>
    <col min="9" max="9" width="5.375" style="8" customWidth="1"/>
    <col min="10" max="10" width="5.875" style="8" customWidth="1"/>
    <col min="11" max="11" width="6.125" style="8" customWidth="1"/>
    <col min="12" max="12" width="9" style="8"/>
    <col min="13" max="14" width="9" style="12"/>
    <col min="15" max="15" width="9.375" style="12" customWidth="1"/>
    <col min="16" max="16" width="6.375" style="12" customWidth="1"/>
    <col min="17" max="17" width="5.5" style="12" customWidth="1"/>
    <col min="18" max="18" width="9" style="12"/>
    <col min="19" max="19" width="9.375" style="12" bestFit="1" customWidth="1"/>
    <col min="20" max="20" width="8.375" style="12" customWidth="1"/>
    <col min="21" max="16384" width="9" style="1"/>
  </cols>
  <sheetData>
    <row r="1" spans="1:20" ht="34.5" customHeight="1" x14ac:dyDescent="0.4">
      <c r="A1" s="9" t="s">
        <v>26</v>
      </c>
      <c r="F1" s="27" t="s">
        <v>24</v>
      </c>
      <c r="G1" s="28"/>
      <c r="H1" s="65" t="s">
        <v>25</v>
      </c>
      <c r="I1" s="66"/>
      <c r="J1" s="66"/>
      <c r="K1" s="66"/>
      <c r="L1" s="66"/>
      <c r="M1" s="35" t="s">
        <v>34</v>
      </c>
      <c r="N1" s="36" t="s">
        <v>35</v>
      </c>
      <c r="O1" s="37" t="s">
        <v>16</v>
      </c>
    </row>
    <row r="2" spans="1:20" ht="12.75" customHeight="1" x14ac:dyDescent="0.25">
      <c r="A2" s="10" t="s">
        <v>36</v>
      </c>
      <c r="F2" s="67"/>
      <c r="G2" s="68"/>
      <c r="H2" s="71"/>
      <c r="I2" s="72"/>
      <c r="J2" s="72"/>
      <c r="K2" s="72"/>
      <c r="L2" s="73"/>
      <c r="M2" s="77" t="s">
        <v>37</v>
      </c>
      <c r="N2" s="78"/>
      <c r="O2" s="38"/>
    </row>
    <row r="3" spans="1:20" ht="36" customHeight="1" thickBot="1" x14ac:dyDescent="0.45">
      <c r="F3" s="69"/>
      <c r="G3" s="70"/>
      <c r="H3" s="74"/>
      <c r="I3" s="75"/>
      <c r="J3" s="75"/>
      <c r="K3" s="75"/>
      <c r="L3" s="76"/>
      <c r="M3" s="54" t="e">
        <f>O13</f>
        <v>#DIV/0!</v>
      </c>
      <c r="N3" s="55" t="e">
        <f>O24</f>
        <v>#DIV/0!</v>
      </c>
      <c r="O3" s="56" t="e">
        <f>O35</f>
        <v>#DIV/0!</v>
      </c>
    </row>
    <row r="4" spans="1:20" ht="19.5" customHeight="1" x14ac:dyDescent="0.35">
      <c r="M4" s="30" t="s">
        <v>40</v>
      </c>
      <c r="N4" s="29"/>
    </row>
    <row r="5" spans="1:20" ht="30" customHeight="1" x14ac:dyDescent="0.35">
      <c r="B5" s="31" t="s">
        <v>41</v>
      </c>
      <c r="M5" s="19" t="s">
        <v>38</v>
      </c>
      <c r="N5" s="62" t="s">
        <v>20</v>
      </c>
      <c r="O5" s="62"/>
      <c r="P5" s="23"/>
      <c r="R5" s="39" t="s">
        <v>32</v>
      </c>
      <c r="S5" s="40"/>
      <c r="T5" s="40"/>
    </row>
    <row r="6" spans="1:20" ht="19.5" thickBot="1" x14ac:dyDescent="0.45">
      <c r="A6" s="51" t="s">
        <v>4</v>
      </c>
      <c r="B6" s="49" t="s">
        <v>13</v>
      </c>
      <c r="C6" s="49" t="s">
        <v>5</v>
      </c>
      <c r="D6" s="49" t="s">
        <v>14</v>
      </c>
      <c r="E6" s="49" t="s">
        <v>6</v>
      </c>
      <c r="F6" s="49" t="s">
        <v>7</v>
      </c>
      <c r="G6" s="49" t="s">
        <v>8</v>
      </c>
      <c r="H6" s="49" t="s">
        <v>9</v>
      </c>
      <c r="I6" s="49" t="s">
        <v>28</v>
      </c>
      <c r="J6" s="49" t="s">
        <v>10</v>
      </c>
      <c r="K6" s="49" t="s">
        <v>15</v>
      </c>
      <c r="M6" s="13" t="s">
        <v>17</v>
      </c>
      <c r="N6" s="13" t="s">
        <v>18</v>
      </c>
      <c r="O6" s="13" t="s">
        <v>12</v>
      </c>
      <c r="P6" s="41"/>
      <c r="R6" s="42" t="s">
        <v>17</v>
      </c>
      <c r="S6" s="42" t="s">
        <v>18</v>
      </c>
      <c r="T6" s="42" t="s">
        <v>12</v>
      </c>
    </row>
    <row r="7" spans="1:20" ht="18" customHeight="1" thickBot="1" x14ac:dyDescent="0.45">
      <c r="A7" s="53"/>
      <c r="B7" s="50"/>
      <c r="C7" s="32"/>
      <c r="D7" s="32"/>
      <c r="E7" s="32"/>
      <c r="F7" s="32"/>
      <c r="G7" s="32"/>
      <c r="H7" s="32"/>
      <c r="I7" s="32"/>
      <c r="J7" s="33"/>
      <c r="K7" s="32"/>
      <c r="M7" s="14" t="s">
        <v>11</v>
      </c>
      <c r="N7" s="15">
        <f>SUMIFS(F:F,G:G, "2023", J:J, "A+",D:D, "&lt;&gt;GPA対象外")</f>
        <v>0</v>
      </c>
      <c r="O7" s="16">
        <f>N7*3</f>
        <v>0</v>
      </c>
      <c r="P7" s="41"/>
      <c r="R7" s="43" t="s">
        <v>11</v>
      </c>
      <c r="S7" s="44">
        <f>SUMIFS('CELS (教務課確認用)'!F:F, 'CELS (教務課確認用)'!G:G, "2023", 'CELS (教務課確認用)'!J:J, "A+", 'CELS (教務課確認用)'!D:D, "&lt;&gt;GPA対象外")</f>
        <v>0</v>
      </c>
      <c r="T7" s="42">
        <f>S7*3</f>
        <v>0</v>
      </c>
    </row>
    <row r="8" spans="1:20" x14ac:dyDescent="0.4">
      <c r="A8" s="52"/>
      <c r="B8" s="32"/>
      <c r="C8" s="32"/>
      <c r="D8" s="32"/>
      <c r="E8" s="32"/>
      <c r="F8" s="32"/>
      <c r="G8" s="32"/>
      <c r="H8" s="32"/>
      <c r="I8" s="32"/>
      <c r="J8" s="34"/>
      <c r="K8" s="32"/>
      <c r="M8" s="14" t="s">
        <v>0</v>
      </c>
      <c r="N8" s="15">
        <f>SUMIFS(F:F,G:G, "2023", J:J, "A",D:D, "&lt;&gt;GPA対象外")</f>
        <v>0</v>
      </c>
      <c r="O8" s="16">
        <f>N8*3</f>
        <v>0</v>
      </c>
      <c r="P8" s="41"/>
      <c r="R8" s="43" t="s">
        <v>0</v>
      </c>
      <c r="S8" s="44">
        <f>SUMIFS('CELS (教務課確認用)'!F:F, 'CELS (教務課確認用)'!G:G, "2023", 'CELS (教務課確認用)'!J:J, "A", 'CELS (教務課確認用)'!D:D, "&lt;&gt;GPA対象外")</f>
        <v>0</v>
      </c>
      <c r="T8" s="42">
        <f>S8*3</f>
        <v>0</v>
      </c>
    </row>
    <row r="9" spans="1:20" x14ac:dyDescent="0.4">
      <c r="A9" s="32"/>
      <c r="B9" s="32"/>
      <c r="C9" s="32"/>
      <c r="D9" s="32"/>
      <c r="E9" s="32"/>
      <c r="F9" s="32"/>
      <c r="G9" s="32"/>
      <c r="H9" s="32"/>
      <c r="I9" s="32"/>
      <c r="J9" s="34"/>
      <c r="K9" s="32"/>
      <c r="M9" s="14" t="s">
        <v>1</v>
      </c>
      <c r="N9" s="15">
        <f>SUMIFS(F:F,G:G, "2023", J:J, "B",D:D, "&lt;&gt;GPA対象外")</f>
        <v>0</v>
      </c>
      <c r="O9" s="16">
        <f>N9*2</f>
        <v>0</v>
      </c>
      <c r="P9" s="41"/>
      <c r="R9" s="43" t="s">
        <v>1</v>
      </c>
      <c r="S9" s="44">
        <f>SUMIFS('CELS (教務課確認用)'!F:F, 'CELS (教務課確認用)'!G:G, "2023", 'CELS (教務課確認用)'!J:J, "B", 'CELS (教務課確認用)'!D:D, "&lt;&gt;GPA対象外")</f>
        <v>0</v>
      </c>
      <c r="T9" s="42">
        <f>S9*2</f>
        <v>0</v>
      </c>
    </row>
    <row r="10" spans="1:20" x14ac:dyDescent="0.4">
      <c r="A10" s="32"/>
      <c r="B10" s="32"/>
      <c r="C10" s="32"/>
      <c r="D10" s="32"/>
      <c r="E10" s="32"/>
      <c r="F10" s="32"/>
      <c r="G10" s="32"/>
      <c r="H10" s="32"/>
      <c r="I10" s="32"/>
      <c r="J10" s="34"/>
      <c r="K10" s="32"/>
      <c r="M10" s="14" t="s">
        <v>2</v>
      </c>
      <c r="N10" s="15">
        <f>SUMIFS(F:F,G:G, "2023", J:J, "C",D:D, "&lt;&gt;GPA対象外")</f>
        <v>0</v>
      </c>
      <c r="O10" s="16">
        <f>N10*1</f>
        <v>0</v>
      </c>
      <c r="P10" s="41"/>
      <c r="R10" s="43" t="s">
        <v>2</v>
      </c>
      <c r="S10" s="44">
        <f>SUMIFS('CELS (教務課確認用)'!F:F, 'CELS (教務課確認用)'!G:G, "2023", 'CELS (教務課確認用)'!J:J, "C", 'CELS (教務課確認用)'!D:D, "&lt;&gt;GPA対象外")</f>
        <v>0</v>
      </c>
      <c r="T10" s="42">
        <f>S10*1</f>
        <v>0</v>
      </c>
    </row>
    <row r="11" spans="1:20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M11" s="14" t="s">
        <v>3</v>
      </c>
      <c r="N11" s="15">
        <f>SUMIFS(F:F,G:G, "2023", J:J, "F",D:D, "&lt;&gt;GPA対象外")</f>
        <v>0</v>
      </c>
      <c r="O11" s="17">
        <f>N11*0</f>
        <v>0</v>
      </c>
      <c r="P11" s="41"/>
      <c r="R11" s="43" t="s">
        <v>3</v>
      </c>
      <c r="S11" s="44">
        <f>SUMIFS('CELS (教務課確認用)'!F:F, 'CELS (教務課確認用)'!G:G, "2023", 'CELS (教務課確認用)'!J:J, "F", 'CELS (教務課確認用)'!D:D, "&lt;&gt;GPA対象外")</f>
        <v>0</v>
      </c>
      <c r="T11" s="45">
        <f>S11*0</f>
        <v>0</v>
      </c>
    </row>
    <row r="12" spans="1:20" ht="19.5" thickBot="1" x14ac:dyDescent="0.4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14"/>
      <c r="N12" s="20">
        <f>SUM(N7:N11)</f>
        <v>0</v>
      </c>
      <c r="O12" s="17">
        <f>SUM(O7:O11)</f>
        <v>0</v>
      </c>
      <c r="P12" s="41"/>
      <c r="R12" s="43"/>
      <c r="S12" s="46">
        <f>SUM(S7:S11)</f>
        <v>0</v>
      </c>
      <c r="T12" s="45">
        <f>SUM(T7:T11)</f>
        <v>0</v>
      </c>
    </row>
    <row r="13" spans="1:20" ht="19.5" thickBot="1" x14ac:dyDescent="0.45">
      <c r="A13" s="32"/>
      <c r="B13" s="32"/>
      <c r="C13" s="32"/>
      <c r="D13" s="32"/>
      <c r="E13" s="32"/>
      <c r="F13" s="32"/>
      <c r="G13" s="32"/>
      <c r="H13" s="32"/>
      <c r="I13" s="32"/>
      <c r="J13" s="34"/>
      <c r="K13" s="32"/>
      <c r="M13" s="81" t="s">
        <v>30</v>
      </c>
      <c r="N13" s="82"/>
      <c r="O13" s="24" t="e">
        <f>(SUM(O12)/N12)</f>
        <v>#DIV/0!</v>
      </c>
      <c r="P13" s="18"/>
      <c r="R13" s="79" t="s">
        <v>21</v>
      </c>
      <c r="S13" s="80"/>
      <c r="T13" s="24" t="e">
        <f>(SUM(T12)/S12)</f>
        <v>#DIV/0!</v>
      </c>
    </row>
    <row r="14" spans="1:20" x14ac:dyDescent="0.4">
      <c r="A14" s="32"/>
      <c r="B14" s="32"/>
      <c r="C14" s="32"/>
      <c r="D14" s="32"/>
      <c r="E14" s="32"/>
      <c r="F14" s="32"/>
      <c r="G14" s="32"/>
      <c r="H14" s="32"/>
      <c r="I14" s="32"/>
      <c r="J14" s="34"/>
      <c r="K14" s="32"/>
      <c r="M14" s="21"/>
      <c r="N14" s="21"/>
      <c r="O14" s="18"/>
      <c r="P14" s="18"/>
      <c r="R14" s="21"/>
      <c r="S14" s="21"/>
      <c r="T14" s="47"/>
    </row>
    <row r="15" spans="1:20" ht="18.75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4"/>
      <c r="K15" s="32"/>
      <c r="M15" s="63" t="s">
        <v>39</v>
      </c>
      <c r="N15" s="61" t="s">
        <v>20</v>
      </c>
      <c r="O15" s="61"/>
    </row>
    <row r="16" spans="1:20" ht="18.75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M16" s="64"/>
      <c r="N16" s="62"/>
      <c r="O16" s="62"/>
      <c r="P16" s="23"/>
      <c r="R16" s="48" t="s">
        <v>33</v>
      </c>
    </row>
    <row r="17" spans="1:20" ht="18.75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M17" s="13" t="s">
        <v>17</v>
      </c>
      <c r="N17" s="13" t="s">
        <v>18</v>
      </c>
      <c r="O17" s="13" t="s">
        <v>12</v>
      </c>
      <c r="P17" s="41"/>
      <c r="R17" s="16" t="s">
        <v>17</v>
      </c>
      <c r="S17" s="16" t="s">
        <v>18</v>
      </c>
      <c r="T17" s="16" t="s">
        <v>12</v>
      </c>
    </row>
    <row r="18" spans="1:20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M18" s="14" t="s">
        <v>11</v>
      </c>
      <c r="N18" s="44">
        <f>SUMIFS(F:F, J:J, "A+",D:D, "&lt;&gt;GPA対象外")</f>
        <v>0</v>
      </c>
      <c r="O18" s="16">
        <f>N18*3</f>
        <v>0</v>
      </c>
      <c r="P18" s="41"/>
      <c r="R18" s="14" t="s">
        <v>11</v>
      </c>
      <c r="S18" s="15">
        <f>SUMIFS('CELS (教務課確認用)'!F:F, 'CELS (教務課確認用)'!J:J, "A+", 'CELS (教務課確認用)'!D:D, "&lt;&gt;GPA対象外")</f>
        <v>0</v>
      </c>
      <c r="T18" s="16">
        <f>S18*3</f>
        <v>0</v>
      </c>
    </row>
    <row r="19" spans="1:20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M19" s="14" t="s">
        <v>0</v>
      </c>
      <c r="N19" s="44">
        <f>SUMIFS(F:F, J:J, "A",D:D, "&lt;&gt;GPA対象外")</f>
        <v>0</v>
      </c>
      <c r="O19" s="16">
        <f>N19*3</f>
        <v>0</v>
      </c>
      <c r="P19" s="41"/>
      <c r="R19" s="14" t="s">
        <v>0</v>
      </c>
      <c r="S19" s="15">
        <f>SUMIFS('CELS (教務課確認用)'!F:F, 'CELS (教務課確認用)'!J:J, "A", 'CELS (教務課確認用)'!D:D, "&lt;&gt;GPA対象外")</f>
        <v>0</v>
      </c>
      <c r="T19" s="16">
        <f>S19*3</f>
        <v>0</v>
      </c>
    </row>
    <row r="20" spans="1:20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4"/>
      <c r="K20" s="32"/>
      <c r="M20" s="14" t="s">
        <v>1</v>
      </c>
      <c r="N20" s="44">
        <f>SUMIFS(F:F, J:J, "B",D:D, "&lt;&gt;GPA対象外")</f>
        <v>0</v>
      </c>
      <c r="O20" s="16">
        <f>N20*2</f>
        <v>0</v>
      </c>
      <c r="P20" s="41"/>
      <c r="R20" s="14" t="s">
        <v>1</v>
      </c>
      <c r="S20" s="15">
        <f>SUMIFS('CELS (教務課確認用)'!F:F, 'CELS (教務課確認用)'!J:J, "B", 'CELS (教務課確認用)'!D:D, "&lt;&gt;GPA対象外")</f>
        <v>0</v>
      </c>
      <c r="T20" s="16">
        <f>S20*2</f>
        <v>0</v>
      </c>
    </row>
    <row r="21" spans="1:20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4"/>
      <c r="K21" s="32"/>
      <c r="M21" s="14" t="s">
        <v>2</v>
      </c>
      <c r="N21" s="44">
        <f>SUMIFS(F:F, J:J, "C",D:D, "&lt;&gt;GPA対象外")</f>
        <v>0</v>
      </c>
      <c r="O21" s="16">
        <f>N21*1</f>
        <v>0</v>
      </c>
      <c r="P21" s="41"/>
      <c r="R21" s="14" t="s">
        <v>2</v>
      </c>
      <c r="S21" s="15">
        <f>SUMIFS('CELS (教務課確認用)'!F:F, 'CELS (教務課確認用)'!J:J, "C", 'CELS (教務課確認用)'!D:D, "&lt;&gt;GPA対象外")</f>
        <v>0</v>
      </c>
      <c r="T21" s="16">
        <f>S21*1</f>
        <v>0</v>
      </c>
    </row>
    <row r="22" spans="1:20" x14ac:dyDescent="0.4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M22" s="14" t="s">
        <v>3</v>
      </c>
      <c r="N22" s="44">
        <f>SUMIFS(F:F, J:J, "F",D:D, "&lt;&gt;GPA対象外")</f>
        <v>0</v>
      </c>
      <c r="O22" s="17">
        <f>N22*0</f>
        <v>0</v>
      </c>
      <c r="P22" s="41"/>
      <c r="R22" s="14" t="s">
        <v>3</v>
      </c>
      <c r="S22" s="15">
        <f>SUMIFS('CELS (教務課確認用)'!F:F, 'CELS (教務課確認用)'!J:J, "F", 'CELS (教務課確認用)'!D:D, "&lt;&gt;GPA対象外")</f>
        <v>0</v>
      </c>
      <c r="T22" s="17">
        <f>S22*0</f>
        <v>0</v>
      </c>
    </row>
    <row r="23" spans="1:20" ht="19.5" thickBot="1" x14ac:dyDescent="0.45">
      <c r="A23" s="32"/>
      <c r="B23" s="32"/>
      <c r="C23" s="32"/>
      <c r="D23" s="32"/>
      <c r="E23" s="32"/>
      <c r="F23" s="32"/>
      <c r="G23" s="32"/>
      <c r="H23" s="32"/>
      <c r="I23" s="32"/>
      <c r="J23" s="34"/>
      <c r="K23" s="32"/>
      <c r="M23" s="14"/>
      <c r="N23" s="15">
        <f>SUM(N18:N22)</f>
        <v>0</v>
      </c>
      <c r="O23" s="17">
        <f>SUM(O18:O22)</f>
        <v>0</v>
      </c>
      <c r="P23" s="41"/>
      <c r="R23" s="14"/>
      <c r="S23" s="15">
        <f>SUM(S18:S22)</f>
        <v>0</v>
      </c>
      <c r="T23" s="17">
        <f>SUM(T18:T22)</f>
        <v>0</v>
      </c>
    </row>
    <row r="24" spans="1:20" ht="19.5" thickBot="1" x14ac:dyDescent="0.45">
      <c r="A24" s="32"/>
      <c r="B24" s="32"/>
      <c r="C24" s="32"/>
      <c r="D24" s="32"/>
      <c r="E24" s="32"/>
      <c r="F24" s="32"/>
      <c r="G24" s="32"/>
      <c r="H24" s="32"/>
      <c r="I24" s="32"/>
      <c r="J24" s="34"/>
      <c r="K24" s="32"/>
      <c r="M24" s="57"/>
      <c r="N24" s="58"/>
      <c r="O24" s="24" t="e">
        <f>(SUM(O23)/N23)</f>
        <v>#DIV/0!</v>
      </c>
      <c r="P24" s="18"/>
      <c r="R24" s="57" t="s">
        <v>22</v>
      </c>
      <c r="S24" s="58"/>
      <c r="T24" s="26" t="e">
        <f>(SUM(T23)/S23)</f>
        <v>#DIV/0!</v>
      </c>
    </row>
    <row r="25" spans="1:20" x14ac:dyDescent="0.4">
      <c r="A25" s="32"/>
      <c r="B25" s="32"/>
      <c r="C25" s="32"/>
      <c r="D25" s="32"/>
      <c r="E25" s="32"/>
      <c r="F25" s="32"/>
      <c r="G25" s="32"/>
      <c r="H25" s="32"/>
      <c r="I25" s="32"/>
      <c r="J25" s="34"/>
      <c r="K25" s="32"/>
    </row>
    <row r="26" spans="1:20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4"/>
      <c r="K26" s="32"/>
      <c r="M26" s="59" t="s">
        <v>16</v>
      </c>
      <c r="N26" s="61" t="s">
        <v>19</v>
      </c>
      <c r="O26" s="61"/>
      <c r="R26" s="48" t="s">
        <v>31</v>
      </c>
    </row>
    <row r="27" spans="1:20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M27" s="60"/>
      <c r="N27" s="62"/>
      <c r="O27" s="62"/>
      <c r="R27" s="16" t="s">
        <v>17</v>
      </c>
      <c r="S27" s="16" t="s">
        <v>18</v>
      </c>
      <c r="T27" s="16" t="s">
        <v>12</v>
      </c>
    </row>
    <row r="28" spans="1:20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M28" s="13" t="s">
        <v>17</v>
      </c>
      <c r="N28" s="13" t="s">
        <v>18</v>
      </c>
      <c r="O28" s="13" t="s">
        <v>12</v>
      </c>
      <c r="R28" s="14" t="s">
        <v>11</v>
      </c>
      <c r="S28" s="15">
        <f>SUMIFS('CELS (教務課確認用)'!F:F, 'CELS (教務課確認用)'!J:J, "A+", 'CELS (教務課確認用)'!D:D, "&lt;&gt;GPA対象外")</f>
        <v>0</v>
      </c>
      <c r="T28" s="16">
        <f>S28*4</f>
        <v>0</v>
      </c>
    </row>
    <row r="29" spans="1:20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M29" s="14" t="s">
        <v>11</v>
      </c>
      <c r="N29" s="44">
        <f>SUMIFS(F:F, J:J, "A+",D:D, "&lt;&gt;GPA対象外")</f>
        <v>0</v>
      </c>
      <c r="O29" s="16">
        <f>N29*4</f>
        <v>0</v>
      </c>
      <c r="R29" s="14" t="s">
        <v>0</v>
      </c>
      <c r="S29" s="15">
        <f>SUMIFS('CELS (教務課確認用)'!F:F, 'CELS (教務課確認用)'!J:J, "A", 'CELS (教務課確認用)'!D:D, "&lt;&gt;GPA対象外")</f>
        <v>0</v>
      </c>
      <c r="T29" s="16">
        <f>S29*4</f>
        <v>0</v>
      </c>
    </row>
    <row r="30" spans="1:20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M30" s="14" t="s">
        <v>0</v>
      </c>
      <c r="N30" s="44">
        <f>SUMIFS(F:F, J:J, "A",D:D, "&lt;&gt;GPA対象外")</f>
        <v>0</v>
      </c>
      <c r="O30" s="16">
        <f>N30*4</f>
        <v>0</v>
      </c>
      <c r="R30" s="14" t="s">
        <v>1</v>
      </c>
      <c r="S30" s="15">
        <f>SUMIFS('CELS (教務課確認用)'!F:F, 'CELS (教務課確認用)'!J:J, "B", 'CELS (教務課確認用)'!D:D, "&lt;&gt;GPA対象外")</f>
        <v>0</v>
      </c>
      <c r="T30" s="16">
        <f>S30*3</f>
        <v>0</v>
      </c>
    </row>
    <row r="31" spans="1:20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M31" s="14" t="s">
        <v>1</v>
      </c>
      <c r="N31" s="44">
        <f>SUMIFS(F:F, J:J, "B",D:D, "&lt;&gt;GPA対象外")</f>
        <v>0</v>
      </c>
      <c r="O31" s="16">
        <f>N31*3</f>
        <v>0</v>
      </c>
      <c r="R31" s="14" t="s">
        <v>2</v>
      </c>
      <c r="S31" s="15">
        <f>SUMIFS('CELS (教務課確認用)'!F:F, 'CELS (教務課確認用)'!J:J, "C", 'CELS (教務課確認用)'!D:D, "&lt;&gt;GPA対象外")</f>
        <v>0</v>
      </c>
      <c r="T31" s="16">
        <f>S31*2</f>
        <v>0</v>
      </c>
    </row>
    <row r="32" spans="1:20" x14ac:dyDescent="0.4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M32" s="14" t="s">
        <v>2</v>
      </c>
      <c r="N32" s="44">
        <f>SUMIFS(F:F, J:J, "C",D:D, "&lt;&gt;GPA対象外")</f>
        <v>0</v>
      </c>
      <c r="O32" s="16">
        <f>N32*2</f>
        <v>0</v>
      </c>
      <c r="R32" s="14" t="s">
        <v>3</v>
      </c>
      <c r="S32" s="15">
        <f>SUMIFS('CELS (教務課確認用)'!F:F, 'CELS (教務課確認用)'!J:J, "F", 'CELS (教務課確認用)'!D:D, "&lt;&gt;GPA対象外")</f>
        <v>0</v>
      </c>
      <c r="T32" s="17">
        <f>S32*0</f>
        <v>0</v>
      </c>
    </row>
    <row r="33" spans="1:20" ht="19.5" thickBot="1" x14ac:dyDescent="0.4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M33" s="14" t="s">
        <v>3</v>
      </c>
      <c r="N33" s="44">
        <f>SUMIFS(F:F, J:J, "F",D:D, "&lt;&gt;GPA対象外")</f>
        <v>0</v>
      </c>
      <c r="O33" s="17">
        <f>N33*0</f>
        <v>0</v>
      </c>
      <c r="R33" s="14"/>
      <c r="S33" s="15">
        <f>SUM(S28:S32)</f>
        <v>0</v>
      </c>
      <c r="T33" s="17">
        <f>SUM(T28:T32)</f>
        <v>0</v>
      </c>
    </row>
    <row r="34" spans="1:20" ht="19.5" thickBot="1" x14ac:dyDescent="0.4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M34" s="14"/>
      <c r="N34" s="15">
        <f>SUM(N29:N33)</f>
        <v>0</v>
      </c>
      <c r="O34" s="17">
        <f>SUM(O29:O33)</f>
        <v>0</v>
      </c>
      <c r="R34" s="57" t="s">
        <v>22</v>
      </c>
      <c r="S34" s="58"/>
      <c r="T34" s="26" t="e">
        <f>(SUM(T33)/S33)</f>
        <v>#DIV/0!</v>
      </c>
    </row>
    <row r="35" spans="1:20" ht="19.5" thickBot="1" x14ac:dyDescent="0.4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M35" s="57"/>
      <c r="N35" s="58"/>
      <c r="O35" s="26" t="e">
        <f>(SUM(O34)/N34)</f>
        <v>#DIV/0!</v>
      </c>
    </row>
    <row r="36" spans="1:20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20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20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20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20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20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20" x14ac:dyDescent="0.4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20" x14ac:dyDescent="0.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20" x14ac:dyDescent="0.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20" x14ac:dyDescent="0.4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20" x14ac:dyDescent="0.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20" x14ac:dyDescent="0.4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20" x14ac:dyDescent="0.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x14ac:dyDescent="0.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x14ac:dyDescent="0.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x14ac:dyDescent="0.4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x14ac:dyDescent="0.4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x14ac:dyDescent="0.4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x14ac:dyDescent="0.4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x14ac:dyDescent="0.4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x14ac:dyDescent="0.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</sheetData>
  <sheetProtection sheet="1" formatCells="0" formatColumns="0" formatRows="0" insertColumns="0" insertRows="0" deleteColumns="0" deleteRows="0" selectLockedCells="1" autoFilter="0"/>
  <mergeCells count="15">
    <mergeCell ref="H1:L1"/>
    <mergeCell ref="F2:G3"/>
    <mergeCell ref="H2:L3"/>
    <mergeCell ref="M2:N2"/>
    <mergeCell ref="R34:S34"/>
    <mergeCell ref="R13:S13"/>
    <mergeCell ref="N5:O5"/>
    <mergeCell ref="M13:N13"/>
    <mergeCell ref="M35:N35"/>
    <mergeCell ref="M26:M27"/>
    <mergeCell ref="N26:O27"/>
    <mergeCell ref="R24:S24"/>
    <mergeCell ref="M15:M16"/>
    <mergeCell ref="N15:O16"/>
    <mergeCell ref="M24:N24"/>
  </mergeCells>
  <phoneticPr fontId="1"/>
  <pageMargins left="0.23622047244094491" right="0.23622047244094491" top="0.55118110236220474" bottom="0.55118110236220474" header="0" footer="0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A7FA-2BB4-4A5A-918D-D60AA9B61508}">
  <sheetPr>
    <tabColor theme="9" tint="0.79998168889431442"/>
    <pageSetUpPr fitToPage="1"/>
  </sheetPr>
  <dimension ref="A1:B2"/>
  <sheetViews>
    <sheetView view="pageBreakPreview" zoomScale="85" zoomScaleNormal="85" zoomScaleSheetLayoutView="85" workbookViewId="0">
      <selection activeCell="B3" sqref="B3"/>
    </sheetView>
  </sheetViews>
  <sheetFormatPr defaultRowHeight="18.75" x14ac:dyDescent="0.4"/>
  <cols>
    <col min="1" max="1" width="22" style="5" customWidth="1"/>
    <col min="2" max="2" width="83.875" customWidth="1"/>
  </cols>
  <sheetData>
    <row r="1" spans="1:2" ht="160.5" customHeight="1" x14ac:dyDescent="0.4">
      <c r="A1" s="83" t="s">
        <v>23</v>
      </c>
      <c r="B1" s="4" t="s">
        <v>29</v>
      </c>
    </row>
    <row r="2" spans="1:2" ht="174" customHeight="1" x14ac:dyDescent="0.4">
      <c r="A2" s="84"/>
      <c r="B2" s="25" t="s">
        <v>42</v>
      </c>
    </row>
  </sheetData>
  <mergeCells count="1">
    <mergeCell ref="A1:A2"/>
  </mergeCells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portrait" horizontalDpi="1200" verticalDpi="1200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E45D-CD2A-4E97-8B1B-A17F9E8E67CF}">
  <dimension ref="A1:K25"/>
  <sheetViews>
    <sheetView zoomScale="85" zoomScaleNormal="85" workbookViewId="0">
      <selection activeCell="A2" sqref="A2"/>
    </sheetView>
  </sheetViews>
  <sheetFormatPr defaultRowHeight="18.75" x14ac:dyDescent="0.4"/>
  <cols>
    <col min="2" max="2" width="17.25" bestFit="1" customWidth="1"/>
    <col min="3" max="3" width="26" customWidth="1"/>
    <col min="4" max="4" width="21.875" customWidth="1"/>
    <col min="5" max="5" width="40.125" bestFit="1" customWidth="1"/>
    <col min="7" max="7" width="9.375" customWidth="1"/>
    <col min="8" max="8" width="9" bestFit="1" customWidth="1"/>
    <col min="9" max="9" width="9" customWidth="1"/>
    <col min="10" max="11" width="5.25" bestFit="1" customWidth="1"/>
  </cols>
  <sheetData>
    <row r="1" spans="1:11" ht="24" x14ac:dyDescent="0.4">
      <c r="A1" s="22" t="s">
        <v>43</v>
      </c>
      <c r="E1" s="1" t="s">
        <v>27</v>
      </c>
      <c r="F1" s="1"/>
      <c r="G1" s="1"/>
      <c r="H1" s="1"/>
      <c r="I1" s="1"/>
      <c r="J1" s="1"/>
    </row>
    <row r="2" spans="1:11" x14ac:dyDescent="0.4">
      <c r="A2" s="3" t="s">
        <v>4</v>
      </c>
      <c r="B2" s="3" t="s">
        <v>13</v>
      </c>
      <c r="C2" s="3" t="s">
        <v>5</v>
      </c>
      <c r="D2" s="2" t="s">
        <v>14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28</v>
      </c>
      <c r="J2" s="2" t="s">
        <v>10</v>
      </c>
      <c r="K2" s="3" t="s">
        <v>15</v>
      </c>
    </row>
    <row r="3" spans="1:11" x14ac:dyDescent="0.4">
      <c r="A3" s="3"/>
      <c r="B3" s="3"/>
      <c r="C3" s="3"/>
      <c r="D3" s="3"/>
      <c r="E3" s="3"/>
      <c r="F3" s="3"/>
      <c r="G3" s="3"/>
      <c r="H3" s="3"/>
      <c r="I3" s="3"/>
      <c r="J3" s="6"/>
      <c r="K3" s="3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7"/>
      <c r="K4" s="3"/>
    </row>
    <row r="5" spans="1:11" x14ac:dyDescent="0.4">
      <c r="A5" s="3"/>
      <c r="B5" s="3"/>
      <c r="C5" s="3"/>
      <c r="D5" s="3"/>
      <c r="E5" s="3"/>
      <c r="F5" s="3"/>
      <c r="G5" s="3"/>
      <c r="H5" s="3"/>
      <c r="I5" s="3"/>
      <c r="J5" s="7"/>
      <c r="K5" s="3"/>
    </row>
    <row r="6" spans="1:1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7"/>
      <c r="K8" s="3"/>
    </row>
    <row r="9" spans="1:11" x14ac:dyDescent="0.4">
      <c r="A9" s="3"/>
      <c r="B9" s="3"/>
      <c r="C9" s="3"/>
      <c r="D9" s="3"/>
      <c r="E9" s="3"/>
      <c r="F9" s="3"/>
      <c r="G9" s="3"/>
      <c r="H9" s="3"/>
      <c r="I9" s="3"/>
      <c r="J9" s="7"/>
      <c r="K9" s="3"/>
    </row>
    <row r="10" spans="1:11" x14ac:dyDescent="0.4">
      <c r="A10" s="3"/>
      <c r="B10" s="3"/>
      <c r="C10" s="3"/>
      <c r="D10" s="3"/>
      <c r="E10" s="3"/>
      <c r="F10" s="3"/>
      <c r="G10" s="3"/>
      <c r="H10" s="3"/>
      <c r="I10" s="3"/>
      <c r="J10" s="7"/>
      <c r="K10" s="3"/>
    </row>
    <row r="11" spans="1:1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">
      <c r="A15" s="3"/>
      <c r="B15" s="3"/>
      <c r="C15" s="3"/>
      <c r="D15" s="3"/>
      <c r="E15" s="3"/>
      <c r="F15" s="3"/>
      <c r="G15" s="3"/>
      <c r="H15" s="3"/>
      <c r="I15" s="3"/>
      <c r="J15" s="7"/>
      <c r="K15" s="3"/>
    </row>
    <row r="16" spans="1:11" x14ac:dyDescent="0.4">
      <c r="A16" s="3"/>
      <c r="B16" s="3"/>
      <c r="C16" s="3"/>
      <c r="D16" s="3"/>
      <c r="E16" s="3"/>
      <c r="F16" s="3"/>
      <c r="G16" s="3"/>
      <c r="H16" s="3"/>
      <c r="I16" s="3"/>
      <c r="J16" s="7"/>
      <c r="K16" s="3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4">
      <c r="A18" s="3"/>
      <c r="B18" s="3"/>
      <c r="C18" s="3"/>
      <c r="D18" s="3"/>
      <c r="E18" s="3"/>
      <c r="F18" s="3"/>
      <c r="G18" s="3"/>
      <c r="H18" s="3"/>
      <c r="I18" s="3"/>
      <c r="J18" s="7"/>
      <c r="K18" s="3"/>
    </row>
    <row r="19" spans="1:11" x14ac:dyDescent="0.4">
      <c r="A19" s="3"/>
      <c r="B19" s="3"/>
      <c r="C19" s="3"/>
      <c r="D19" s="3"/>
      <c r="E19" s="3"/>
      <c r="F19" s="3"/>
      <c r="G19" s="3"/>
      <c r="H19" s="3"/>
      <c r="I19" s="3"/>
      <c r="J19" s="7"/>
      <c r="K19" s="3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autoFilter ref="A2:K54" xr:uid="{73655756-072C-4167-B0D2-563CD5DB43C7}"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係数計算</vt:lpstr>
      <vt:lpstr>作成方法</vt:lpstr>
      <vt:lpstr>CELS (教務課確認用)</vt:lpstr>
      <vt:lpstr>係数計算!Print_Area</vt:lpstr>
      <vt:lpstr>作成方法!Print_Area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岩口　ももこ</dc:creator>
  <cp:lastModifiedBy>岩口　ももこ</cp:lastModifiedBy>
  <cp:lastPrinted>2024-11-08T09:02:50Z</cp:lastPrinted>
  <dcterms:created xsi:type="dcterms:W3CDTF">2023-07-06T03:07:46Z</dcterms:created>
  <dcterms:modified xsi:type="dcterms:W3CDTF">2024-11-12T05:20:38Z</dcterms:modified>
</cp:coreProperties>
</file>