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R:\410_教務課\保護フォルダ：教務第五係（派遣）専用\2．派遣留学\201_ 一橋大学派遣留学制度\令和8（2026）年度\02_募集要項\01_2026夏出発\02_夏出発第二回募集要項\03_申請時提出書類\"/>
    </mc:Choice>
  </mc:AlternateContent>
  <xr:revisionPtr revIDLastSave="0" documentId="13_ncr:1_{D6DD4F1E-5C3A-4B2D-85D5-B9D0C7EE36D2}" xr6:coauthVersionLast="47" xr6:coauthVersionMax="47" xr10:uidLastSave="{00000000-0000-0000-0000-000000000000}"/>
  <bookViews>
    <workbookView xWindow="3840" yWindow="840" windowWidth="24825" windowHeight="14880" xr2:uid="{87B15524-F19A-4DDB-968A-BC7736FE5047}"/>
  </bookViews>
  <sheets>
    <sheet name="係数計算" sheetId="2" r:id="rId1"/>
    <sheet name="作成方法" sheetId="12" r:id="rId2"/>
    <sheet name="CELS (教務課確認用)" sheetId="11" r:id="rId3"/>
  </sheets>
  <definedNames>
    <definedName name="_xlnm._FilterDatabase" localSheetId="2" hidden="1">'CELS (教務課確認用)'!$A$3:$K$60</definedName>
    <definedName name="_xlnm._FilterDatabase" localSheetId="0" hidden="1">係数計算!$A$7:$K$67</definedName>
    <definedName name="_xlnm.Print_Area" localSheetId="2">'CELS (教務課確認用)'!$A$1:$W$67</definedName>
    <definedName name="_xlnm.Print_Area" localSheetId="0">係数計算!$A$1:$Q$72</definedName>
    <definedName name="_xlnm.Print_Area" localSheetId="1">作成方法!$A$1:$B$3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S63" i="2" l="1" a="1"/>
  <c r="S63" i="2" s="1"/>
  <c r="T63" i="2" s="1" a="1"/>
  <c r="T63" i="2" s="1"/>
  <c r="S64" i="2" a="1"/>
  <c r="S64" i="2" s="1"/>
  <c r="T64" i="2" s="1" a="1"/>
  <c r="T64" i="2" s="1"/>
  <c r="S65" i="2" a="1"/>
  <c r="S65" i="2" s="1"/>
  <c r="T65" i="2" s="1" a="1"/>
  <c r="T65" i="2" s="1"/>
  <c r="S66" i="2" a="1"/>
  <c r="S66" i="2" s="1"/>
  <c r="T66" i="2" s="1" a="1"/>
  <c r="T66" i="2" s="1"/>
  <c r="S67" i="2" a="1"/>
  <c r="S67" i="2" s="1"/>
  <c r="T67" i="2" s="1" a="1"/>
  <c r="T67" i="2" s="1"/>
  <c r="S68" i="2" a="1"/>
  <c r="S68" i="2" s="1"/>
  <c r="T68" i="2" s="1" a="1"/>
  <c r="T68" i="2" s="1"/>
  <c r="S69" i="2" a="1"/>
  <c r="S69" i="2" s="1"/>
  <c r="T69" i="2" s="1" a="1"/>
  <c r="T69" i="2" s="1"/>
  <c r="S70" i="2" a="1"/>
  <c r="S70" i="2" s="1"/>
  <c r="T70" i="2" s="1" a="1"/>
  <c r="T70" i="2" s="1"/>
  <c r="S71" i="2" a="1"/>
  <c r="S71" i="2" s="1"/>
  <c r="T71" i="2" s="1" a="1"/>
  <c r="T71" i="2" s="1"/>
  <c r="W12" i="2"/>
  <c r="W11" i="2"/>
  <c r="W10" i="2"/>
  <c r="W9" i="2"/>
  <c r="W8" i="2"/>
  <c r="O12" i="2"/>
  <c r="O11" i="2"/>
  <c r="O10" i="2"/>
  <c r="O9" i="2"/>
  <c r="O8" i="2"/>
  <c r="S15" i="2" l="1" a="1"/>
  <c r="S15" i="2" s="1"/>
  <c r="T15" i="2" s="1" a="1"/>
  <c r="T15" i="2" s="1"/>
  <c r="S16" i="2" a="1"/>
  <c r="S16" i="2" s="1"/>
  <c r="T16" i="2" s="1" a="1"/>
  <c r="T16" i="2" s="1"/>
  <c r="S17" i="2" a="1"/>
  <c r="S17" i="2" s="1"/>
  <c r="T17" i="2" s="1" a="1"/>
  <c r="T17" i="2" s="1"/>
  <c r="S18" i="2" a="1"/>
  <c r="S18" i="2" s="1"/>
  <c r="T18" i="2" s="1" a="1"/>
  <c r="T18" i="2" s="1"/>
  <c r="S19" i="2" a="1"/>
  <c r="S19" i="2" s="1"/>
  <c r="T19" i="2" s="1" a="1"/>
  <c r="T19" i="2" s="1"/>
  <c r="S20" i="2" a="1"/>
  <c r="S20" i="2" s="1"/>
  <c r="T20" i="2" s="1" a="1"/>
  <c r="T20" i="2" s="1"/>
  <c r="S21" i="2" a="1"/>
  <c r="S21" i="2" s="1"/>
  <c r="T21" i="2" s="1" a="1"/>
  <c r="T21" i="2" s="1"/>
  <c r="S22" i="2" a="1"/>
  <c r="S22" i="2" s="1"/>
  <c r="T22" i="2" s="1" a="1"/>
  <c r="T22" i="2" s="1"/>
  <c r="S23" i="2" a="1"/>
  <c r="S23" i="2" s="1"/>
  <c r="T23" i="2" s="1" a="1"/>
  <c r="T23" i="2" s="1"/>
  <c r="S24" i="2" a="1"/>
  <c r="S24" i="2" s="1"/>
  <c r="T24" i="2" s="1" a="1"/>
  <c r="T24" i="2" s="1"/>
  <c r="S25" i="2" a="1"/>
  <c r="S25" i="2" s="1"/>
  <c r="T25" i="2" s="1" a="1"/>
  <c r="T25" i="2" s="1"/>
  <c r="S26" i="2" a="1"/>
  <c r="S26" i="2" s="1"/>
  <c r="T26" i="2" s="1" a="1"/>
  <c r="T26" i="2" s="1"/>
  <c r="S27" i="2" a="1"/>
  <c r="S27" i="2" s="1"/>
  <c r="T27" i="2" s="1" a="1"/>
  <c r="T27" i="2" s="1"/>
  <c r="S28" i="2" a="1"/>
  <c r="S28" i="2" s="1"/>
  <c r="T28" i="2" s="1" a="1"/>
  <c r="T28" i="2" s="1"/>
  <c r="S29" i="2" a="1"/>
  <c r="S29" i="2" s="1"/>
  <c r="T29" i="2" s="1" a="1"/>
  <c r="T29" i="2" s="1"/>
  <c r="S30" i="2" a="1"/>
  <c r="S30" i="2" s="1"/>
  <c r="T30" i="2" s="1" a="1"/>
  <c r="T30" i="2" s="1"/>
  <c r="S31" i="2" a="1"/>
  <c r="S31" i="2" s="1"/>
  <c r="T31" i="2" s="1" a="1"/>
  <c r="T31" i="2" s="1"/>
  <c r="S32" i="2" a="1"/>
  <c r="S32" i="2" s="1"/>
  <c r="T32" i="2" s="1" a="1"/>
  <c r="T32" i="2" s="1"/>
  <c r="S33" i="2" a="1"/>
  <c r="S33" i="2" s="1"/>
  <c r="T33" i="2" s="1" a="1"/>
  <c r="T33" i="2" s="1"/>
  <c r="S34" i="2" a="1"/>
  <c r="S34" i="2" s="1"/>
  <c r="T34" i="2" s="1" a="1"/>
  <c r="T34" i="2" s="1"/>
  <c r="S35" i="2" a="1"/>
  <c r="S35" i="2" s="1"/>
  <c r="T35" i="2" s="1" a="1"/>
  <c r="T35" i="2" s="1"/>
  <c r="S36" i="2" a="1"/>
  <c r="S36" i="2" s="1"/>
  <c r="T36" i="2" s="1" a="1"/>
  <c r="T36" i="2" s="1"/>
  <c r="S37" i="2" a="1"/>
  <c r="S37" i="2" s="1"/>
  <c r="T37" i="2" s="1" a="1"/>
  <c r="T37" i="2" s="1"/>
  <c r="S38" i="2" a="1"/>
  <c r="S38" i="2" s="1"/>
  <c r="T38" i="2" s="1" a="1"/>
  <c r="T38" i="2" s="1"/>
  <c r="S39" i="2" a="1"/>
  <c r="S39" i="2" s="1"/>
  <c r="T39" i="2" s="1" a="1"/>
  <c r="T39" i="2" s="1"/>
  <c r="S40" i="2" a="1"/>
  <c r="S40" i="2" s="1"/>
  <c r="T40" i="2" s="1" a="1"/>
  <c r="T40" i="2" s="1"/>
  <c r="S41" i="2" a="1"/>
  <c r="S41" i="2" s="1"/>
  <c r="T41" i="2" s="1" a="1"/>
  <c r="T41" i="2" s="1"/>
  <c r="S42" i="2" a="1"/>
  <c r="S42" i="2" s="1"/>
  <c r="T42" i="2" s="1" a="1"/>
  <c r="T42" i="2" s="1"/>
  <c r="S43" i="2" a="1"/>
  <c r="S43" i="2" s="1"/>
  <c r="T43" i="2" s="1" a="1"/>
  <c r="T43" i="2" s="1"/>
  <c r="S44" i="2" a="1"/>
  <c r="S44" i="2" s="1"/>
  <c r="T44" i="2" s="1" a="1"/>
  <c r="T44" i="2" s="1"/>
  <c r="S45" i="2" a="1"/>
  <c r="S45" i="2" s="1"/>
  <c r="T45" i="2" s="1" a="1"/>
  <c r="T45" i="2" s="1"/>
  <c r="S46" i="2" a="1"/>
  <c r="S46" i="2" s="1"/>
  <c r="T46" i="2" s="1" a="1"/>
  <c r="T46" i="2" s="1"/>
  <c r="S47" i="2" a="1"/>
  <c r="S47" i="2" s="1"/>
  <c r="T47" i="2" s="1" a="1"/>
  <c r="T47" i="2" s="1"/>
  <c r="S48" i="2" a="1"/>
  <c r="S48" i="2" s="1"/>
  <c r="T48" i="2" s="1" a="1"/>
  <c r="T48" i="2" s="1"/>
  <c r="S49" i="2" a="1"/>
  <c r="S49" i="2" s="1"/>
  <c r="T49" i="2" s="1" a="1"/>
  <c r="T49" i="2" s="1"/>
  <c r="S50" i="2" a="1"/>
  <c r="S50" i="2" s="1"/>
  <c r="T50" i="2" s="1" a="1"/>
  <c r="T50" i="2" s="1"/>
  <c r="S51" i="2" a="1"/>
  <c r="S51" i="2" s="1"/>
  <c r="T51" i="2" s="1" a="1"/>
  <c r="T51" i="2" s="1"/>
  <c r="S52" i="2" a="1"/>
  <c r="S52" i="2" s="1"/>
  <c r="T52" i="2" s="1" a="1"/>
  <c r="T52" i="2" s="1"/>
  <c r="S53" i="2" a="1"/>
  <c r="S53" i="2" s="1"/>
  <c r="T53" i="2" s="1" a="1"/>
  <c r="T53" i="2" s="1"/>
  <c r="S54" i="2" a="1"/>
  <c r="S54" i="2" s="1"/>
  <c r="T54" i="2" s="1" a="1"/>
  <c r="T54" i="2" s="1"/>
  <c r="S55" i="2" a="1"/>
  <c r="S55" i="2" s="1"/>
  <c r="T55" i="2" s="1" a="1"/>
  <c r="T55" i="2" s="1"/>
  <c r="S56" i="2" a="1"/>
  <c r="S56" i="2" s="1"/>
  <c r="T56" i="2" s="1" a="1"/>
  <c r="T56" i="2" s="1"/>
  <c r="S57" i="2" a="1"/>
  <c r="S57" i="2" s="1"/>
  <c r="T57" i="2" s="1" a="1"/>
  <c r="T57" i="2" s="1"/>
  <c r="S58" i="2" a="1"/>
  <c r="S58" i="2" s="1"/>
  <c r="T58" i="2" s="1" a="1"/>
  <c r="T58" i="2" s="1"/>
  <c r="S59" i="2" a="1"/>
  <c r="S59" i="2" s="1"/>
  <c r="T59" i="2" s="1" a="1"/>
  <c r="T59" i="2" s="1"/>
  <c r="S60" i="2" a="1"/>
  <c r="S60" i="2" s="1"/>
  <c r="T60" i="2" s="1" a="1"/>
  <c r="T60" i="2" s="1"/>
  <c r="S61" i="2" a="1"/>
  <c r="S61" i="2" s="1"/>
  <c r="T61" i="2" s="1" a="1"/>
  <c r="T61" i="2" s="1"/>
  <c r="S62" i="2" a="1"/>
  <c r="S62" i="2" s="1"/>
  <c r="T62" i="2" s="1" a="1"/>
  <c r="T62" i="2" s="1"/>
  <c r="S14" i="2" a="1"/>
  <c r="S14" i="2" s="1"/>
  <c r="T14" i="2" s="1" a="1"/>
  <c r="T14" i="2" s="1"/>
  <c r="S13" i="2" a="1"/>
  <c r="S13" i="2" s="1"/>
  <c r="T13" i="2" s="1" a="1"/>
  <c r="T13" i="2" s="1"/>
  <c r="S12" i="2" a="1"/>
  <c r="S12" i="2" s="1"/>
  <c r="T12" i="2" s="1" a="1"/>
  <c r="T12" i="2" s="1"/>
  <c r="S11" i="2" a="1"/>
  <c r="S11" i="2" s="1"/>
  <c r="T11" i="2" s="1" a="1"/>
  <c r="T11" i="2" s="1"/>
  <c r="S10" i="2" a="1"/>
  <c r="S10" i="2" s="1"/>
  <c r="T10" i="2" s="1" a="1"/>
  <c r="T10" i="2" s="1"/>
  <c r="S9" i="2" a="1"/>
  <c r="S9" i="2" s="1"/>
  <c r="T9" i="2" s="1" a="1"/>
  <c r="T9" i="2" s="1"/>
  <c r="S8" i="2" a="1"/>
  <c r="S8" i="2" s="1"/>
  <c r="T8" i="2" s="1" a="1"/>
  <c r="T8" i="2" s="1"/>
  <c r="W48" i="2"/>
  <c r="X48" i="2" s="1"/>
  <c r="W47" i="2"/>
  <c r="X47" i="2" s="1"/>
  <c r="W46" i="2"/>
  <c r="X46" i="2" s="1"/>
  <c r="W45" i="2"/>
  <c r="X45" i="2" s="1"/>
  <c r="W44" i="2"/>
  <c r="W36" i="2"/>
  <c r="W35" i="2"/>
  <c r="W34" i="2"/>
  <c r="W33" i="2"/>
  <c r="W32" i="2"/>
  <c r="O24" i="2" l="1"/>
  <c r="O20" i="2"/>
  <c r="O23" i="2"/>
  <c r="O22" i="2"/>
  <c r="O21" i="2"/>
  <c r="W49" i="2"/>
  <c r="X44" i="2"/>
  <c r="X49" i="2" s="1"/>
  <c r="X50" i="2" l="1"/>
  <c r="O32" i="2"/>
  <c r="O46" i="2"/>
  <c r="P46" i="2" s="1"/>
  <c r="O36" i="2"/>
  <c r="O33" i="2"/>
  <c r="O44" i="2"/>
  <c r="P44" i="2" s="1"/>
  <c r="O34" i="2"/>
  <c r="O47" i="2"/>
  <c r="P47" i="2" s="1"/>
  <c r="O45" i="2"/>
  <c r="P45" i="2" s="1"/>
  <c r="O48" i="2"/>
  <c r="P48" i="2" s="1"/>
  <c r="O35" i="2"/>
  <c r="P49" i="2" l="1"/>
  <c r="O49" i="2"/>
  <c r="P50" i="2" l="1"/>
  <c r="P51" i="2" s="1"/>
  <c r="P24" i="2"/>
  <c r="P23" i="2"/>
  <c r="P22" i="2"/>
  <c r="P21" i="2"/>
  <c r="P20" i="2"/>
  <c r="W24" i="2"/>
  <c r="W23" i="2"/>
  <c r="W22" i="2"/>
  <c r="W21" i="2"/>
  <c r="W20" i="2"/>
  <c r="O13" i="2" l="1"/>
  <c r="O25" i="2"/>
  <c r="P25" i="2"/>
  <c r="X12" i="2"/>
  <c r="X11" i="2"/>
  <c r="X10" i="2"/>
  <c r="X9" i="2"/>
  <c r="X24" i="2"/>
  <c r="X23" i="2"/>
  <c r="X22" i="2"/>
  <c r="X21" i="2"/>
  <c r="P26" i="2" l="1"/>
  <c r="O3" i="2" s="1"/>
  <c r="W25" i="2"/>
  <c r="W13" i="2"/>
  <c r="X20" i="2"/>
  <c r="X25" i="2" s="1"/>
  <c r="X8" i="2"/>
  <c r="X13" i="2" s="1"/>
  <c r="X26" i="2" l="1"/>
  <c r="X14" i="2"/>
  <c r="P32" i="2"/>
  <c r="X32" i="2"/>
  <c r="X36" i="2"/>
  <c r="X34" i="2"/>
  <c r="X33" i="2"/>
  <c r="W37" i="2" l="1"/>
  <c r="X35" i="2"/>
  <c r="P36" i="2"/>
  <c r="P35" i="2"/>
  <c r="P34" i="2"/>
  <c r="P33" i="2"/>
  <c r="X37" i="2" l="1"/>
  <c r="X38" i="2" s="1"/>
  <c r="P37" i="2"/>
  <c r="O37" i="2"/>
  <c r="P38" i="2" l="1"/>
  <c r="P3" i="2" s="1"/>
  <c r="P11" i="2"/>
  <c r="P12" i="2"/>
  <c r="P9" i="2"/>
  <c r="P10" i="2"/>
  <c r="P8" i="2" l="1"/>
  <c r="P13" i="2" s="1"/>
  <c r="P14" i="2" l="1"/>
  <c r="N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<sst xmlns="http://schemas.openxmlformats.org/spreadsheetml/2006/main" count="149" uniqueCount="66">
  <si>
    <t>A</t>
    <phoneticPr fontId="1"/>
  </si>
  <si>
    <t>B</t>
    <phoneticPr fontId="1"/>
  </si>
  <si>
    <t>C</t>
    <phoneticPr fontId="1"/>
  </si>
  <si>
    <t>F</t>
    <phoneticPr fontId="1"/>
  </si>
  <si>
    <t>No.</t>
  </si>
  <si>
    <t>科目中区分</t>
  </si>
  <si>
    <t>科目</t>
  </si>
  <si>
    <t>単位数</t>
  </si>
  <si>
    <t>修得年度</t>
  </si>
  <si>
    <t>修得学期</t>
  </si>
  <si>
    <t>評価</t>
  </si>
  <si>
    <t>A+</t>
    <phoneticPr fontId="1"/>
  </si>
  <si>
    <t>単位数</t>
    <rPh sb="0" eb="3">
      <t>タンイスウ</t>
    </rPh>
    <phoneticPr fontId="1"/>
  </si>
  <si>
    <t>科目大区分</t>
  </si>
  <si>
    <t>科目小区分</t>
  </si>
  <si>
    <t>合否</t>
  </si>
  <si>
    <t>4.0スケール</t>
    <phoneticPr fontId="1"/>
  </si>
  <si>
    <t>評価</t>
    <rPh sb="0" eb="2">
      <t>ヒョウカ</t>
    </rPh>
    <phoneticPr fontId="1"/>
  </si>
  <si>
    <t>係数</t>
    <rPh sb="0" eb="2">
      <t>ケイスウ</t>
    </rPh>
    <phoneticPr fontId="1"/>
  </si>
  <si>
    <t>前年度分のみ計算</t>
    <rPh sb="0" eb="4">
      <t>ゼンネンドブン</t>
    </rPh>
    <rPh sb="6" eb="8">
      <t>ケイサン</t>
    </rPh>
    <phoneticPr fontId="1"/>
  </si>
  <si>
    <t>指定学期までで計算</t>
    <rPh sb="0" eb="4">
      <t>シテイガッキ</t>
    </rPh>
    <rPh sb="7" eb="9">
      <t>ケイサン</t>
    </rPh>
    <phoneticPr fontId="1"/>
  </si>
  <si>
    <t>学籍番号</t>
    <rPh sb="0" eb="4">
      <t>ガクセキバンゴウ</t>
    </rPh>
    <phoneticPr fontId="1"/>
  </si>
  <si>
    <t>氏名</t>
    <rPh sb="0" eb="2">
      <t>シメイ</t>
    </rPh>
    <phoneticPr fontId="1"/>
  </si>
  <si>
    <t>成績評価係数計算シート</t>
    <rPh sb="0" eb="6">
      <t>セイセキヒョウカケイスウ</t>
    </rPh>
    <rPh sb="6" eb="8">
      <t>ケイサン</t>
    </rPh>
    <phoneticPr fontId="1"/>
  </si>
  <si>
    <t>開講形態</t>
    <rPh sb="0" eb="4">
      <t>カイコウケイタイ</t>
    </rPh>
    <phoneticPr fontId="1"/>
  </si>
  <si>
    <t>教務課確認用（4.0スケール）</t>
    <rPh sb="0" eb="3">
      <t>キョウムカ</t>
    </rPh>
    <rPh sb="3" eb="6">
      <t>カクニンヨウ</t>
    </rPh>
    <phoneticPr fontId="1"/>
  </si>
  <si>
    <t>教務課確認用（前年度3.0スケール）</t>
    <rPh sb="0" eb="3">
      <t>キョウムカ</t>
    </rPh>
    <rPh sb="3" eb="6">
      <t>カクニンヨウ</t>
    </rPh>
    <rPh sb="7" eb="10">
      <t>ゼンネンド</t>
    </rPh>
    <phoneticPr fontId="1"/>
  </si>
  <si>
    <t>教務課確認用（累計3.0スケール）</t>
    <rPh sb="0" eb="3">
      <t>キョウムカ</t>
    </rPh>
    <rPh sb="3" eb="6">
      <t>カクニンヨウ</t>
    </rPh>
    <rPh sb="7" eb="9">
      <t>ルイケイ</t>
    </rPh>
    <phoneticPr fontId="1"/>
  </si>
  <si>
    <t>前年度
3.0スケール</t>
    <rPh sb="0" eb="3">
      <t>ゼンネンド</t>
    </rPh>
    <phoneticPr fontId="1"/>
  </si>
  <si>
    <t>累積
3.0スケール</t>
    <rPh sb="0" eb="2">
      <t>ルイセキ</t>
    </rPh>
    <phoneticPr fontId="1"/>
  </si>
  <si>
    <t>＊「作成方法」シート参照</t>
    <rPh sb="2" eb="6">
      <t>サクセイホウホウ</t>
    </rPh>
    <rPh sb="10" eb="12">
      <t>サンショウ</t>
    </rPh>
    <phoneticPr fontId="1"/>
  </si>
  <si>
    <t>どちらか高い方をフォームに入力</t>
    <rPh sb="4" eb="5">
      <t>タカ</t>
    </rPh>
    <rPh sb="6" eb="7">
      <t>ホウ</t>
    </rPh>
    <rPh sb="13" eb="15">
      <t>ニュウリョク</t>
    </rPh>
    <phoneticPr fontId="1"/>
  </si>
  <si>
    <t>学生は編集不可（シートロック中）</t>
    <rPh sb="0" eb="2">
      <t>ガクセイ</t>
    </rPh>
    <rPh sb="3" eb="7">
      <t>ヘンシュウフカ</t>
    </rPh>
    <rPh sb="14" eb="15">
      <t>チュウ</t>
    </rPh>
    <phoneticPr fontId="1"/>
  </si>
  <si>
    <t>修得学期変換</t>
    <rPh sb="0" eb="4">
      <t>シュウトクガッキ</t>
    </rPh>
    <rPh sb="4" eb="6">
      <t>ヘンカン</t>
    </rPh>
    <phoneticPr fontId="1"/>
  </si>
  <si>
    <t>募集回</t>
    <rPh sb="0" eb="2">
      <t>ボシュウ</t>
    </rPh>
    <rPh sb="2" eb="3">
      <t>カイ</t>
    </rPh>
    <phoneticPr fontId="1"/>
  </si>
  <si>
    <t>成績計算
対象年度</t>
    <rPh sb="0" eb="2">
      <t>セイセキ</t>
    </rPh>
    <rPh sb="2" eb="4">
      <t>ケイサン</t>
    </rPh>
    <rPh sb="5" eb="7">
      <t>タイショウ</t>
    </rPh>
    <rPh sb="7" eb="9">
      <t>ネンド</t>
    </rPh>
    <phoneticPr fontId="1"/>
  </si>
  <si>
    <t>まで</t>
    <phoneticPr fontId="1"/>
  </si>
  <si>
    <t>出発</t>
    <rPh sb="0" eb="2">
      <t>シュッパツ</t>
    </rPh>
    <phoneticPr fontId="1"/>
  </si>
  <si>
    <t>奨学金選考に使用
（いままでのすべての成績）</t>
    <rPh sb="0" eb="5">
      <t>ショウガクキンセンコウ</t>
    </rPh>
    <rPh sb="6" eb="8">
      <t>シヨウ</t>
    </rPh>
    <rPh sb="19" eb="21">
      <t>セイセキ</t>
    </rPh>
    <phoneticPr fontId="1"/>
  </si>
  <si>
    <t>CELSより成績を貼付</t>
    <rPh sb="6" eb="8">
      <t>セイセキ</t>
    </rPh>
    <rPh sb="9" eb="11">
      <t>ハリツ</t>
    </rPh>
    <phoneticPr fontId="1"/>
  </si>
  <si>
    <t>いままでのすべての成績</t>
    <rPh sb="9" eb="11">
      <t>セイセキ</t>
    </rPh>
    <phoneticPr fontId="1"/>
  </si>
  <si>
    <t>4.0スケール対象成績（夏募集：夏学期まで、冬募集：冬学期まで）</t>
    <rPh sb="7" eb="11">
      <t>タイショウセイセキ</t>
    </rPh>
    <rPh sb="12" eb="13">
      <t>ナツ</t>
    </rPh>
    <rPh sb="13" eb="15">
      <t>ボシュウ</t>
    </rPh>
    <rPh sb="16" eb="17">
      <t>ナツ</t>
    </rPh>
    <rPh sb="17" eb="19">
      <t>ガッキ</t>
    </rPh>
    <rPh sb="22" eb="23">
      <t>フユ</t>
    </rPh>
    <rPh sb="23" eb="25">
      <t>ボシュウ</t>
    </rPh>
    <rPh sb="26" eb="27">
      <t>フユ</t>
    </rPh>
    <rPh sb="27" eb="29">
      <t>ガッキ</t>
    </rPh>
    <phoneticPr fontId="1"/>
  </si>
  <si>
    <t>教務課確認用（4.3スケール）</t>
    <rPh sb="0" eb="3">
      <t>キョウムカ</t>
    </rPh>
    <rPh sb="3" eb="6">
      <t>カクニンヨウ</t>
    </rPh>
    <phoneticPr fontId="1"/>
  </si>
  <si>
    <t>4.0スケール対象成績のみM~W列にコピー</t>
    <rPh sb="7" eb="9">
      <t>タイショウ</t>
    </rPh>
    <rPh sb="9" eb="11">
      <t>セイセキ</t>
    </rPh>
    <phoneticPr fontId="1"/>
  </si>
  <si>
    <t>4.0計算対象</t>
    <rPh sb="3" eb="7">
      <t>ケイサンタイショウ</t>
    </rPh>
    <phoneticPr fontId="1"/>
  </si>
  <si>
    <t>よくある誤り</t>
    <rPh sb="4" eb="5">
      <t>アヤマ</t>
    </rPh>
    <phoneticPr fontId="1"/>
  </si>
  <si>
    <t>※CELSでの学期表記が
　増えた場合は要メンテ</t>
    <rPh sb="7" eb="9">
      <t>ガッキ</t>
    </rPh>
    <rPh sb="9" eb="11">
      <t>ヒョウキ</t>
    </rPh>
    <rPh sb="14" eb="15">
      <t>フ</t>
    </rPh>
    <rPh sb="17" eb="19">
      <t>バアイ</t>
    </rPh>
    <rPh sb="20" eb="21">
      <t>ヨウ</t>
    </rPh>
    <phoneticPr fontId="1"/>
  </si>
  <si>
    <r>
      <t>下記表の文字の見切れは調整不要です。</t>
    </r>
    <r>
      <rPr>
        <b/>
        <sz val="10"/>
        <color rgb="FFFF0000"/>
        <rFont val="メイリオ"/>
        <family val="3"/>
        <charset val="128"/>
      </rPr>
      <t>いままでのすべての成績</t>
    </r>
    <r>
      <rPr>
        <sz val="10"/>
        <color theme="1"/>
        <rFont val="メイリオ"/>
        <family val="3"/>
        <charset val="128"/>
      </rPr>
      <t>を貼り付けること（※作成方法シート参照）。</t>
    </r>
    <rPh sb="0" eb="2">
      <t>カキ</t>
    </rPh>
    <rPh sb="2" eb="3">
      <t>オモテ</t>
    </rPh>
    <rPh sb="4" eb="6">
      <t>モジ</t>
    </rPh>
    <rPh sb="7" eb="9">
      <t>ミキ</t>
    </rPh>
    <rPh sb="11" eb="13">
      <t>チョウセイ</t>
    </rPh>
    <rPh sb="13" eb="15">
      <t>フヨウ</t>
    </rPh>
    <rPh sb="27" eb="29">
      <t>セイセキ</t>
    </rPh>
    <rPh sb="30" eb="31">
      <t>ハ</t>
    </rPh>
    <rPh sb="32" eb="33">
      <t>ツ</t>
    </rPh>
    <rPh sb="39" eb="43">
      <t>サクセイホウホウ</t>
    </rPh>
    <rPh sb="46" eb="48">
      <t>サンショウ</t>
    </rPh>
    <phoneticPr fontId="1"/>
  </si>
  <si>
    <t>前年度成績対象年度</t>
    <rPh sb="0" eb="5">
      <t>ゼンネンドセイセキ</t>
    </rPh>
    <rPh sb="5" eb="9">
      <t>タイショウネンド</t>
    </rPh>
    <phoneticPr fontId="1"/>
  </si>
  <si>
    <t>奨学金選考に使用
（前年度までの成績を自動計算）</t>
    <rPh sb="0" eb="5">
      <t>ショウガクキンセンコウ</t>
    </rPh>
    <rPh sb="6" eb="8">
      <t>シヨウ</t>
    </rPh>
    <rPh sb="10" eb="13">
      <t>ゼンネンド</t>
    </rPh>
    <rPh sb="16" eb="18">
      <t>セイセキ</t>
    </rPh>
    <phoneticPr fontId="1"/>
  </si>
  <si>
    <t>Ｑ．CELSから成績を貼り付けましたが、様式と項目の位置が一致しません。どうしてでしょうか。
Ａ．コピー元のCELSの画面は「履修成績照会」ではなく、「単位取得状況照会」を使用してください。
Ｑ．CELSから貼り付ける成績は成績証明書と同じく、夏学期／冬学期まででしょうか。
Ａ．これまでに履修したすべての成績を貼り付けてください。自動で計算されます。
　　上書き再履修した科目については上記の案内の通りです。</t>
    <rPh sb="8" eb="10">
      <t>セイセキ</t>
    </rPh>
    <rPh sb="11" eb="12">
      <t>ハ</t>
    </rPh>
    <rPh sb="13" eb="14">
      <t>ツ</t>
    </rPh>
    <rPh sb="20" eb="22">
      <t>ヨウシキ</t>
    </rPh>
    <rPh sb="23" eb="25">
      <t>コウモク</t>
    </rPh>
    <rPh sb="26" eb="28">
      <t>イチ</t>
    </rPh>
    <rPh sb="29" eb="31">
      <t>イッチ</t>
    </rPh>
    <rPh sb="52" eb="53">
      <t>モト</t>
    </rPh>
    <rPh sb="59" eb="61">
      <t>ガメン</t>
    </rPh>
    <rPh sb="76" eb="84">
      <t>タンイシュトクジョウキョウショウカイ</t>
    </rPh>
    <rPh sb="86" eb="88">
      <t>シヨウ</t>
    </rPh>
    <rPh sb="105" eb="106">
      <t>ハ</t>
    </rPh>
    <rPh sb="107" eb="108">
      <t>ツ</t>
    </rPh>
    <rPh sb="110" eb="112">
      <t>セイセキ</t>
    </rPh>
    <rPh sb="113" eb="118">
      <t>セイセキショウメイショ</t>
    </rPh>
    <rPh sb="119" eb="120">
      <t>オナ</t>
    </rPh>
    <rPh sb="123" eb="126">
      <t>ナツガッキ</t>
    </rPh>
    <rPh sb="127" eb="130">
      <t>フユガッキ</t>
    </rPh>
    <rPh sb="146" eb="148">
      <t>リシュウ</t>
    </rPh>
    <rPh sb="154" eb="156">
      <t>セイセキ</t>
    </rPh>
    <rPh sb="157" eb="158">
      <t>ハ</t>
    </rPh>
    <rPh sb="159" eb="160">
      <t>ツ</t>
    </rPh>
    <rPh sb="167" eb="169">
      <t>ジドウ</t>
    </rPh>
    <rPh sb="170" eb="172">
      <t>ケイサン</t>
    </rPh>
    <rPh sb="180" eb="182">
      <t>ウワガ</t>
    </rPh>
    <rPh sb="183" eb="184">
      <t>サイ</t>
    </rPh>
    <rPh sb="184" eb="186">
      <t>リシュウ</t>
    </rPh>
    <rPh sb="188" eb="190">
      <t>カモク</t>
    </rPh>
    <rPh sb="195" eb="197">
      <t>ジョウキ</t>
    </rPh>
    <rPh sb="198" eb="200">
      <t>アンナイ</t>
    </rPh>
    <rPh sb="201" eb="202">
      <t>トオ</t>
    </rPh>
    <phoneticPr fontId="1"/>
  </si>
  <si>
    <r>
      <t>CELS＞</t>
    </r>
    <r>
      <rPr>
        <b/>
        <sz val="11"/>
        <color theme="1"/>
        <rFont val="メイリオ"/>
        <family val="3"/>
        <charset val="128"/>
      </rPr>
      <t>単位取得状況照会</t>
    </r>
    <r>
      <rPr>
        <sz val="11"/>
        <color theme="1"/>
        <rFont val="メイリオ"/>
        <family val="3"/>
        <charset val="128"/>
      </rPr>
      <t>より、</t>
    </r>
    <r>
      <rPr>
        <b/>
        <sz val="11"/>
        <color rgb="FFFF0000"/>
        <rFont val="メイリオ"/>
        <family val="3"/>
        <charset val="128"/>
      </rPr>
      <t>これまでに取得した全ての科目をコピー</t>
    </r>
    <r>
      <rPr>
        <sz val="11"/>
        <color theme="1"/>
        <rFont val="メイリオ"/>
        <family val="3"/>
        <charset val="128"/>
      </rPr>
      <t xml:space="preserve">
　　</t>
    </r>
    <r>
      <rPr>
        <b/>
        <sz val="11"/>
        <color rgb="FFFF0000"/>
        <rFont val="メイリオ"/>
        <family val="3"/>
        <charset val="128"/>
      </rPr>
      <t>No. の下の「１」から、最後の科目の「合／否」まで</t>
    </r>
    <r>
      <rPr>
        <sz val="11"/>
        <color theme="1"/>
        <rFont val="メイリオ"/>
        <family val="3"/>
        <charset val="128"/>
      </rPr>
      <t xml:space="preserve">
　　※不合格になった科目も含めてください。上書き再履修により上書きされた科目（上書き前の
　　　科目）は含めず、上書き後の科目を含めてください。</t>
    </r>
    <rPh sb="5" eb="13">
      <t>タンイシュトクジョウキョウショウカイ</t>
    </rPh>
    <rPh sb="67" eb="70">
      <t>フゴウカク</t>
    </rPh>
    <rPh sb="74" eb="76">
      <t>カモク</t>
    </rPh>
    <rPh sb="77" eb="78">
      <t>フク</t>
    </rPh>
    <rPh sb="85" eb="87">
      <t>ウワガ</t>
    </rPh>
    <rPh sb="88" eb="89">
      <t>サイ</t>
    </rPh>
    <rPh sb="89" eb="91">
      <t>リシュウ</t>
    </rPh>
    <rPh sb="94" eb="96">
      <t>ウワガ</t>
    </rPh>
    <rPh sb="103" eb="105">
      <t>ウワガ</t>
    </rPh>
    <rPh sb="106" eb="107">
      <t>マエ</t>
    </rPh>
    <rPh sb="112" eb="114">
      <t>カモク</t>
    </rPh>
    <rPh sb="116" eb="117">
      <t>フク</t>
    </rPh>
    <rPh sb="120" eb="122">
      <t>ウワガ</t>
    </rPh>
    <rPh sb="123" eb="124">
      <t>ゴ</t>
    </rPh>
    <rPh sb="125" eb="127">
      <t>カモク</t>
    </rPh>
    <rPh sb="128" eb="129">
      <t>フク</t>
    </rPh>
    <phoneticPr fontId="1"/>
  </si>
  <si>
    <r>
      <rPr>
        <b/>
        <sz val="11"/>
        <color rgb="FFFF0000"/>
        <rFont val="メイリオ"/>
        <family val="3"/>
        <charset val="128"/>
      </rPr>
      <t>「係数計算」シート【Ａ７セル】（赤枠セル）</t>
    </r>
    <r>
      <rPr>
        <sz val="11"/>
        <color theme="1"/>
        <rFont val="メイリオ"/>
        <family val="3"/>
        <charset val="128"/>
      </rPr>
      <t>に</t>
    </r>
    <r>
      <rPr>
        <b/>
        <sz val="11"/>
        <color theme="1"/>
        <rFont val="メイリオ"/>
        <family val="3"/>
        <charset val="128"/>
      </rPr>
      <t>「貼り付け先の書式に合わせる」</t>
    </r>
    <r>
      <rPr>
        <sz val="11"/>
        <color theme="1"/>
        <rFont val="メイリオ"/>
        <family val="3"/>
        <charset val="128"/>
      </rPr>
      <t>にて貼り付け
※院生は評価と合否が一列ズレずれるため当該列の貼り付けを調整してください</t>
    </r>
    <rPh sb="1" eb="5">
      <t>ケイスウケイサン</t>
    </rPh>
    <rPh sb="16" eb="18">
      <t>アカワク</t>
    </rPh>
    <rPh sb="45" eb="47">
      <t>インセイ</t>
    </rPh>
    <rPh sb="48" eb="50">
      <t>ヒョウカ</t>
    </rPh>
    <rPh sb="51" eb="53">
      <t>ゴウヒ</t>
    </rPh>
    <rPh sb="54" eb="56">
      <t>イチレツ</t>
    </rPh>
    <rPh sb="63" eb="65">
      <t>トウガイ</t>
    </rPh>
    <rPh sb="65" eb="66">
      <t>レツ</t>
    </rPh>
    <rPh sb="67" eb="68">
      <t>ハ</t>
    </rPh>
    <rPh sb="69" eb="70">
      <t>ツ</t>
    </rPh>
    <rPh sb="72" eb="74">
      <t>チョウセイ</t>
    </rPh>
    <phoneticPr fontId="1"/>
  </si>
  <si>
    <t>このまま記入</t>
    <rPh sb="4" eb="6">
      <t>キニュウ</t>
    </rPh>
    <phoneticPr fontId="1"/>
  </si>
  <si>
    <t>希望派遣先大学にGPA要件がある
場合に使用（夏出発：夏学期まで
冬出発：冬学期までの成績）</t>
    <rPh sb="0" eb="5">
      <t>キボウハケンサキ</t>
    </rPh>
    <rPh sb="5" eb="7">
      <t>ダイガク</t>
    </rPh>
    <rPh sb="11" eb="13">
      <t>ヨウケン</t>
    </rPh>
    <rPh sb="17" eb="19">
      <t>バアイ</t>
    </rPh>
    <rPh sb="20" eb="22">
      <t>シヨウ</t>
    </rPh>
    <rPh sb="43" eb="45">
      <t>セイセキ</t>
    </rPh>
    <phoneticPr fontId="1"/>
  </si>
  <si>
    <t>小数点第三位以下切り捨て</t>
    <phoneticPr fontId="1"/>
  </si>
  <si>
    <r>
      <t xml:space="preserve">※フォーム入力の際は上記の値を記入すること
</t>
    </r>
    <r>
      <rPr>
        <sz val="8"/>
        <rFont val="メイリオ"/>
        <family val="3"/>
        <charset val="128"/>
      </rPr>
      <t>（小数点第三位以下指定処理済み）</t>
    </r>
    <rPh sb="5" eb="7">
      <t>ニュウリョク</t>
    </rPh>
    <rPh sb="8" eb="9">
      <t>サイ</t>
    </rPh>
    <rPh sb="10" eb="12">
      <t>ジョウキ</t>
    </rPh>
    <rPh sb="13" eb="14">
      <t>アタイ</t>
    </rPh>
    <rPh sb="15" eb="17">
      <t>キニュウ</t>
    </rPh>
    <rPh sb="23" eb="31">
      <t>ショウスウテンダイサンイイカ</t>
    </rPh>
    <rPh sb="31" eb="33">
      <t>シテイ</t>
    </rPh>
    <rPh sb="33" eb="36">
      <t>ショリズ</t>
    </rPh>
    <phoneticPr fontId="1"/>
  </si>
  <si>
    <t>小数点第三位四捨五入</t>
    <phoneticPr fontId="1"/>
  </si>
  <si>
    <t>*前年度3.0
スケール計算用</t>
    <rPh sb="1" eb="4">
      <t>ゼンネンド</t>
    </rPh>
    <rPh sb="12" eb="15">
      <t>ケイサンヨウ</t>
    </rPh>
    <phoneticPr fontId="1"/>
  </si>
  <si>
    <t>*累積3.0
スケール計算用</t>
    <rPh sb="1" eb="3">
      <t>ルイセキ</t>
    </rPh>
    <rPh sb="11" eb="14">
      <t>ケイサンヨウ</t>
    </rPh>
    <phoneticPr fontId="1"/>
  </si>
  <si>
    <t>4.0スケール
計算用</t>
    <rPh sb="8" eb="11">
      <t>ケイサンヨウ</t>
    </rPh>
    <phoneticPr fontId="1"/>
  </si>
  <si>
    <t>（参考）4.3
スケール計算用</t>
    <rPh sb="1" eb="3">
      <t>サンコウ</t>
    </rPh>
    <rPh sb="12" eb="15">
      <t>ケイサンヨウ</t>
    </rPh>
    <phoneticPr fontId="1"/>
  </si>
  <si>
    <t>成績表に一致</t>
    <rPh sb="0" eb="3">
      <t>セイセキヒョウ</t>
    </rPh>
    <rPh sb="4" eb="6">
      <t>イッチ</t>
    </rPh>
    <phoneticPr fontId="1"/>
  </si>
  <si>
    <t>（夏出発：夏学期まで、
　 冬出発：冬学期までの成績）</t>
    <rPh sb="24" eb="26">
      <t>セイセキ</t>
    </rPh>
    <phoneticPr fontId="1"/>
  </si>
  <si>
    <t>夏</t>
  </si>
  <si>
    <t>教務課確認用（処理前）</t>
    <rPh sb="0" eb="6">
      <t>キョウムカカクニンヨウ</t>
    </rPh>
    <rPh sb="7" eb="10">
      <t>ショリマエ</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</si>
</sst>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000"/>
  </numFmts>
  <fonts count="22" x14ac:knownFonts="1">
    <font>
      <sz val="11"/>
      <color theme="1"/>
      <name val="游ゴシック"/>
      <family val="2"/>
      <charset val="128"/>
      <scheme val="minor"/>
    </font>
    <font>
      <sz val="6"/>
      <name val="游ゴシック"/>
      <family val="2"/>
      <charset val="128"/>
      <scheme val="minor"/>
    </font>
    <font>
      <sz val="9"/>
      <color rgb="FF333333"/>
      <name val="メイリオ"/>
      <family val="3"/>
      <charset val="128"/>
    </font>
    <font>
      <b/>
      <sz val="14"/>
      <color rgb="FFFF0000"/>
      <name val="游ゴシック"/>
      <family val="3"/>
      <charset val="128"/>
      <scheme val="minor"/>
    </font>
    <font>
      <sz val="9"/>
      <color theme="1"/>
      <name val="メイリオ"/>
      <family val="3"/>
      <charset val="128"/>
    </font>
    <font>
      <sz val="8"/>
      <color theme="1"/>
      <name val="メイリオ"/>
      <family val="3"/>
      <charset val="128"/>
    </font>
    <font>
      <b/>
      <sz val="14"/>
      <name val="游ゴシック"/>
      <family val="3"/>
      <charset val="128"/>
      <scheme val="minor"/>
    </font>
    <font>
      <sz val="11"/>
      <name val="游ゴシック"/>
      <family val="3"/>
      <charset val="128"/>
      <scheme val="minor"/>
    </font>
    <font>
      <sz val="11"/>
      <color theme="1"/>
      <name val="メイリオ"/>
      <family val="3"/>
      <charset val="128"/>
    </font>
    <font>
      <b/>
      <sz val="11"/>
      <color theme="1"/>
      <name val="メイリオ"/>
      <family val="3"/>
      <charset val="128"/>
    </font>
    <font>
      <b/>
      <sz val="11"/>
      <color rgb="FFFF0000"/>
      <name val="メイリオ"/>
      <family val="3"/>
      <charset val="128"/>
    </font>
    <font>
      <b/>
      <sz val="11"/>
      <color rgb="FF0066FF"/>
      <name val="メイリオ"/>
      <family val="3"/>
      <charset val="128"/>
    </font>
    <font>
      <sz val="10"/>
      <color theme="1"/>
      <name val="メイリオ"/>
      <family val="3"/>
      <charset val="128"/>
    </font>
    <font>
      <sz val="8"/>
      <name val="メイリオ"/>
      <family val="3"/>
      <charset val="128"/>
    </font>
    <font>
      <sz val="8"/>
      <color theme="1"/>
      <name val="Meiryo UI"/>
      <family val="3"/>
      <charset val="128"/>
    </font>
    <font>
      <sz val="10"/>
      <name val="メイリオ"/>
      <family val="3"/>
      <charset val="128"/>
    </font>
    <font>
      <b/>
      <sz val="10"/>
      <color rgb="FFFF0000"/>
      <name val="メイリオ"/>
      <family val="3"/>
      <charset val="128"/>
    </font>
    <font>
      <sz val="11"/>
      <name val="メイリオ"/>
      <family val="3"/>
      <charset val="128"/>
    </font>
    <font>
      <b/>
      <sz val="8"/>
      <color rgb="FFFF0000"/>
      <name val="Meiryo UI"/>
      <family val="3"/>
      <charset val="128"/>
    </font>
    <font>
      <b/>
      <sz val="9"/>
      <color rgb="FFFF0000"/>
      <name val="メイリオ"/>
      <family val="3"/>
      <charset val="128"/>
    </font>
    <font>
      <b/>
      <sz val="20"/>
      <color theme="1"/>
      <name val="メイリオ"/>
      <family val="3"/>
      <charset val="128"/>
    </font>
    <font>
      <b/>
      <sz val="8"/>
      <color theme="1"/>
      <name val="メイリオ"/>
      <family val="3"/>
      <charset val="128"/>
    </font>
  </fonts>
  <fills count="9">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8" tint="0.59999389629810485"/>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right style="thin">
        <color indexed="64"/>
      </right>
      <top style="thin">
        <color indexed="64"/>
      </top>
      <bottom style="thin">
        <color indexed="64"/>
      </bottom>
      <diagonal/>
    </border>
    <border>
      <left style="thick">
        <color rgb="FF0070C0"/>
      </left>
      <right style="thin">
        <color indexed="64"/>
      </right>
      <top style="thick">
        <color rgb="FF0070C0"/>
      </top>
      <bottom/>
      <diagonal/>
    </border>
    <border>
      <left style="thin">
        <color indexed="64"/>
      </left>
      <right style="thin">
        <color indexed="64"/>
      </right>
      <top style="thick">
        <color rgb="FF0070C0"/>
      </top>
      <bottom style="thin">
        <color indexed="64"/>
      </bottom>
      <diagonal/>
    </border>
    <border>
      <left style="thin">
        <color indexed="64"/>
      </left>
      <right style="thick">
        <color rgb="FF0070C0"/>
      </right>
      <top style="thick">
        <color rgb="FF0070C0"/>
      </top>
      <bottom style="thin">
        <color indexed="64"/>
      </bottom>
      <diagonal/>
    </border>
    <border>
      <left style="thick">
        <color rgb="FF0070C0"/>
      </left>
      <right style="medium">
        <color rgb="FFFF0000"/>
      </right>
      <top style="medium">
        <color rgb="FFFF0000"/>
      </top>
      <bottom style="medium">
        <color rgb="FFFF0000"/>
      </bottom>
      <diagonal/>
    </border>
    <border>
      <left style="thin">
        <color indexed="64"/>
      </left>
      <right style="thick">
        <color rgb="FF0070C0"/>
      </right>
      <top style="thin">
        <color indexed="64"/>
      </top>
      <bottom style="thin">
        <color indexed="64"/>
      </bottom>
      <diagonal/>
    </border>
    <border>
      <left style="thick">
        <color rgb="FF0070C0"/>
      </left>
      <right style="thin">
        <color indexed="64"/>
      </right>
      <top/>
      <bottom style="thin">
        <color indexed="64"/>
      </bottom>
      <diagonal/>
    </border>
    <border>
      <left style="thick">
        <color rgb="FF0070C0"/>
      </left>
      <right style="thin">
        <color indexed="64"/>
      </right>
      <top style="thin">
        <color indexed="64"/>
      </top>
      <bottom style="thin">
        <color indexed="64"/>
      </bottom>
      <diagonal/>
    </border>
    <border>
      <left style="thick">
        <color rgb="FF0070C0"/>
      </left>
      <right style="thin">
        <color indexed="64"/>
      </right>
      <top style="thin">
        <color indexed="64"/>
      </top>
      <bottom style="thick">
        <color rgb="FF0070C0"/>
      </bottom>
      <diagonal/>
    </border>
    <border>
      <left style="thin">
        <color indexed="64"/>
      </left>
      <right style="thin">
        <color indexed="64"/>
      </right>
      <top style="thin">
        <color indexed="64"/>
      </top>
      <bottom style="thick">
        <color rgb="FF0070C0"/>
      </bottom>
      <diagonal/>
    </border>
    <border>
      <left style="thin">
        <color indexed="64"/>
      </left>
      <right style="thick">
        <color rgb="FF0070C0"/>
      </right>
      <top style="thin">
        <color indexed="64"/>
      </top>
      <bottom style="thick">
        <color rgb="FF0070C0"/>
      </bottom>
      <diagonal/>
    </border>
    <border>
      <left style="double">
        <color rgb="FF0066FF"/>
      </left>
      <right style="double">
        <color rgb="FF0066FF"/>
      </right>
      <top style="double">
        <color rgb="FF0066FF"/>
      </top>
      <bottom style="double">
        <color rgb="FF0066FF"/>
      </bottom>
      <diagonal/>
    </border>
    <border>
      <left style="thick">
        <color rgb="FF0070C0"/>
      </left>
      <right style="thin">
        <color indexed="64"/>
      </right>
      <top style="thick">
        <color rgb="FF0070C0"/>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alignment vertical="center"/>
    </xf>
  </cellStyleXfs>
  <cellXfs count="120">
    <xf numFmtId="0" fontId="0" fillId="0" borderId="0" xfId="0">
      <alignment vertical="center"/>
    </xf>
    <xf numFmtId="0" fontId="0" fillId="0" borderId="0" xfId="0" applyFill="1">
      <alignment vertical="center"/>
    </xf>
    <xf numFmtId="0" fontId="0" fillId="0" borderId="1" xfId="0" applyFill="1" applyBorder="1">
      <alignment vertical="center"/>
    </xf>
    <xf numFmtId="0" fontId="0" fillId="0" borderId="1" xfId="0" applyBorder="1">
      <alignment vertical="center"/>
    </xf>
    <xf numFmtId="0" fontId="2" fillId="0" borderId="1" xfId="0" applyFont="1" applyFill="1" applyBorder="1" applyAlignment="1" applyProtection="1">
      <alignment horizontal="center" vertical="center" wrapText="1"/>
    </xf>
    <xf numFmtId="0" fontId="2" fillId="3" borderId="0" xfId="0" applyFont="1" applyFill="1" applyBorder="1" applyAlignment="1" applyProtection="1">
      <alignment vertical="center" wrapText="1"/>
    </xf>
    <xf numFmtId="0" fontId="3" fillId="0" borderId="0" xfId="0" applyFont="1">
      <alignment vertical="center"/>
    </xf>
    <xf numFmtId="0" fontId="2" fillId="0" borderId="1" xfId="0" applyFont="1" applyBorder="1" applyAlignment="1" applyProtection="1">
      <alignment horizontal="center" vertical="center" wrapText="1"/>
    </xf>
    <xf numFmtId="0" fontId="6" fillId="7" borderId="0" xfId="0" applyFont="1" applyFill="1">
      <alignment vertical="center"/>
    </xf>
    <xf numFmtId="0" fontId="7" fillId="7" borderId="0" xfId="0" applyFont="1" applyFill="1">
      <alignment vertical="center"/>
    </xf>
    <xf numFmtId="0" fontId="0" fillId="8" borderId="0" xfId="0" applyFill="1">
      <alignment vertical="center"/>
    </xf>
    <xf numFmtId="0" fontId="6" fillId="8" borderId="0" xfId="0" applyFont="1" applyFill="1">
      <alignment vertical="center"/>
    </xf>
    <xf numFmtId="0" fontId="8" fillId="0" borderId="0" xfId="0" applyFont="1" applyFill="1" applyProtection="1">
      <alignment vertical="center"/>
      <protection locked="0"/>
    </xf>
    <xf numFmtId="0" fontId="8" fillId="0" borderId="0" xfId="0" applyFont="1" applyFill="1" applyProtection="1">
      <alignment vertical="center"/>
    </xf>
    <xf numFmtId="0" fontId="8" fillId="0" borderId="0" xfId="0" applyFont="1" applyFill="1">
      <alignment vertical="center"/>
    </xf>
    <xf numFmtId="0" fontId="5" fillId="0" borderId="0" xfId="0" applyFont="1" applyFill="1" applyBorder="1" applyAlignment="1" applyProtection="1">
      <alignment horizontal="left" vertical="center" wrapText="1"/>
    </xf>
    <xf numFmtId="0" fontId="12" fillId="0" borderId="0" xfId="0" applyFont="1" applyAlignment="1" applyProtection="1">
      <alignment horizontal="left"/>
    </xf>
    <xf numFmtId="0" fontId="8" fillId="0" borderId="0" xfId="0" applyFont="1" applyProtection="1">
      <alignment vertical="center"/>
    </xf>
    <xf numFmtId="0" fontId="8" fillId="0" borderId="1" xfId="0" applyFont="1" applyFill="1" applyBorder="1" applyAlignment="1" applyProtection="1">
      <alignment horizontal="center" vertical="center"/>
    </xf>
    <xf numFmtId="0" fontId="8" fillId="0" borderId="0" xfId="0" applyFont="1" applyFill="1" applyBorder="1" applyProtection="1">
      <alignment vertical="center"/>
    </xf>
    <xf numFmtId="0" fontId="4" fillId="0" borderId="1" xfId="0" applyFont="1" applyFill="1" applyBorder="1" applyProtection="1">
      <alignment vertical="center"/>
    </xf>
    <xf numFmtId="0" fontId="4" fillId="5" borderId="1" xfId="0" applyFont="1" applyFill="1" applyBorder="1" applyProtection="1">
      <alignment vertical="center"/>
    </xf>
    <xf numFmtId="0" fontId="8" fillId="0" borderId="1" xfId="0" applyFont="1" applyBorder="1" applyProtection="1">
      <alignment vertical="center"/>
    </xf>
    <xf numFmtId="176" fontId="8" fillId="0" borderId="1" xfId="0" applyNumberFormat="1" applyFont="1" applyFill="1" applyBorder="1" applyProtection="1">
      <alignment vertical="center"/>
    </xf>
    <xf numFmtId="0" fontId="8" fillId="0" borderId="1" xfId="0" applyFont="1" applyFill="1" applyBorder="1" applyProtection="1">
      <alignment vertical="center"/>
    </xf>
    <xf numFmtId="176" fontId="8" fillId="0" borderId="1" xfId="0" applyNumberFormat="1" applyFont="1" applyBorder="1" applyProtection="1">
      <alignment vertical="center"/>
    </xf>
    <xf numFmtId="0" fontId="8" fillId="0" borderId="4" xfId="0" applyFont="1" applyFill="1" applyBorder="1" applyProtection="1">
      <alignment vertical="center"/>
    </xf>
    <xf numFmtId="0" fontId="8" fillId="0" borderId="4" xfId="0" applyFont="1" applyBorder="1" applyProtection="1">
      <alignment vertical="center"/>
    </xf>
    <xf numFmtId="176" fontId="8" fillId="0" borderId="3" xfId="0" applyNumberFormat="1" applyFont="1" applyFill="1" applyBorder="1" applyProtection="1">
      <alignment vertical="center"/>
    </xf>
    <xf numFmtId="176" fontId="8" fillId="0" borderId="3" xfId="0" applyNumberFormat="1" applyFont="1" applyBorder="1" applyProtection="1">
      <alignment vertical="center"/>
    </xf>
    <xf numFmtId="0" fontId="9" fillId="0" borderId="0" xfId="0" applyFont="1" applyFill="1" applyBorder="1" applyProtection="1">
      <alignment vertical="center"/>
    </xf>
    <xf numFmtId="0" fontId="4" fillId="0" borderId="0" xfId="0" applyFont="1" applyFill="1" applyBorder="1" applyAlignment="1" applyProtection="1">
      <alignment horizontal="center" vertical="center"/>
    </xf>
    <xf numFmtId="0" fontId="9" fillId="3" borderId="0" xfId="0" applyFont="1" applyFill="1" applyBorder="1" applyProtection="1">
      <alignment vertical="center"/>
    </xf>
    <xf numFmtId="0" fontId="12" fillId="0" borderId="0" xfId="0" applyFont="1" applyFill="1" applyAlignment="1" applyProtection="1">
      <alignment horizontal="left" vertical="center"/>
    </xf>
    <xf numFmtId="0" fontId="12" fillId="0" borderId="1" xfId="0" applyFont="1" applyBorder="1" applyProtection="1">
      <alignment vertical="center"/>
      <protection locked="0"/>
    </xf>
    <xf numFmtId="0" fontId="12" fillId="0" borderId="1" xfId="0" applyFont="1" applyBorder="1" applyAlignment="1" applyProtection="1">
      <alignment vertical="center" shrinkToFit="1"/>
      <protection locked="0"/>
    </xf>
    <xf numFmtId="0" fontId="12" fillId="0" borderId="0" xfId="0" applyFont="1" applyFill="1" applyAlignment="1" applyProtection="1">
      <alignment horizontal="center" vertical="top"/>
    </xf>
    <xf numFmtId="0" fontId="4" fillId="0" borderId="1" xfId="0" applyFont="1" applyBorder="1" applyProtection="1">
      <alignment vertical="center"/>
    </xf>
    <xf numFmtId="0" fontId="8" fillId="0" borderId="0" xfId="0" applyFont="1" applyBorder="1" applyProtection="1">
      <alignment vertical="center"/>
    </xf>
    <xf numFmtId="0" fontId="12" fillId="0" borderId="0" xfId="0" applyFont="1" applyFill="1" applyAlignment="1" applyProtection="1">
      <alignment vertical="top"/>
    </xf>
    <xf numFmtId="0" fontId="12" fillId="0" borderId="15" xfId="0" applyFont="1" applyBorder="1" applyProtection="1">
      <alignment vertical="center"/>
      <protection locked="0"/>
    </xf>
    <xf numFmtId="0" fontId="12" fillId="0" borderId="17" xfId="0" applyFont="1" applyBorder="1" applyProtection="1">
      <alignment vertical="center"/>
      <protection locked="0"/>
    </xf>
    <xf numFmtId="0" fontId="12" fillId="0" borderId="18" xfId="0" applyFont="1" applyFill="1" applyBorder="1" applyProtection="1">
      <alignment vertical="center"/>
      <protection locked="0"/>
    </xf>
    <xf numFmtId="0" fontId="12" fillId="0" borderId="19" xfId="0" applyFont="1" applyFill="1" applyBorder="1" applyProtection="1">
      <alignment vertical="center"/>
      <protection locked="0"/>
    </xf>
    <xf numFmtId="0" fontId="12" fillId="0" borderId="20" xfId="0" applyFont="1" applyFill="1" applyBorder="1" applyProtection="1">
      <alignment vertical="center"/>
      <protection locked="0"/>
    </xf>
    <xf numFmtId="0" fontId="11" fillId="0" borderId="21" xfId="0" applyFont="1" applyFill="1" applyBorder="1" applyAlignment="1" applyProtection="1">
      <alignment horizontal="center" vertical="center"/>
    </xf>
    <xf numFmtId="0" fontId="12" fillId="0" borderId="17" xfId="0" applyFont="1" applyFill="1" applyBorder="1" applyProtection="1">
      <alignment vertical="center"/>
      <protection locked="0"/>
    </xf>
    <xf numFmtId="0" fontId="12" fillId="0" borderId="1" xfId="0" applyFont="1" applyFill="1" applyBorder="1" applyProtection="1">
      <alignment vertical="center"/>
      <protection locked="0"/>
    </xf>
    <xf numFmtId="0" fontId="12" fillId="0" borderId="1" xfId="0" applyFont="1" applyFill="1" applyBorder="1" applyAlignment="1" applyProtection="1">
      <alignment vertical="center" shrinkToFit="1"/>
      <protection locked="0"/>
    </xf>
    <xf numFmtId="0" fontId="12" fillId="0" borderId="15" xfId="0" applyFont="1" applyFill="1" applyBorder="1" applyProtection="1">
      <alignment vertical="center"/>
      <protection locked="0"/>
    </xf>
    <xf numFmtId="0" fontId="12" fillId="0" borderId="10" xfId="0" applyFont="1" applyFill="1" applyBorder="1" applyProtection="1">
      <alignment vertical="center"/>
      <protection locked="0"/>
    </xf>
    <xf numFmtId="0" fontId="15" fillId="0" borderId="1" xfId="0" applyFont="1" applyFill="1" applyBorder="1" applyProtection="1">
      <alignment vertical="center"/>
      <protection locked="0"/>
    </xf>
    <xf numFmtId="0" fontId="15" fillId="0" borderId="1" xfId="0" applyFont="1" applyFill="1" applyBorder="1" applyAlignment="1" applyProtection="1">
      <alignment vertical="center" shrinkToFit="1"/>
      <protection locked="0"/>
    </xf>
    <xf numFmtId="0" fontId="15" fillId="0" borderId="15" xfId="0" applyFont="1" applyFill="1" applyBorder="1" applyProtection="1">
      <alignment vertical="center"/>
      <protection locked="0"/>
    </xf>
    <xf numFmtId="0" fontId="12" fillId="0" borderId="16" xfId="0" applyFont="1" applyFill="1" applyBorder="1" applyProtection="1">
      <alignment vertical="center"/>
      <protection locked="0"/>
    </xf>
    <xf numFmtId="0" fontId="15" fillId="0" borderId="17" xfId="0" applyFont="1" applyFill="1" applyBorder="1" applyProtection="1">
      <alignment vertical="center"/>
      <protection locked="0"/>
    </xf>
    <xf numFmtId="0" fontId="8" fillId="0" borderId="1" xfId="0" applyFont="1" applyBorder="1" applyAlignment="1" applyProtection="1">
      <alignment vertical="top" wrapText="1"/>
    </xf>
    <xf numFmtId="0" fontId="8" fillId="0" borderId="1" xfId="0" applyFont="1" applyBorder="1" applyAlignment="1" applyProtection="1">
      <alignment horizontal="left" vertical="top"/>
    </xf>
    <xf numFmtId="0" fontId="0" fillId="0" borderId="0" xfId="0" applyAlignment="1" applyProtection="1">
      <alignment horizontal="left" vertical="top"/>
    </xf>
    <xf numFmtId="0" fontId="0" fillId="0" borderId="0" xfId="0" applyProtection="1">
      <alignment vertical="center"/>
    </xf>
    <xf numFmtId="0" fontId="7" fillId="0" borderId="1" xfId="0" applyFont="1" applyFill="1" applyBorder="1">
      <alignment vertical="center"/>
    </xf>
    <xf numFmtId="0" fontId="7" fillId="0" borderId="0" xfId="0" applyFont="1" applyFill="1">
      <alignment vertical="center"/>
    </xf>
    <xf numFmtId="0" fontId="10" fillId="0" borderId="21" xfId="0" applyFont="1" applyFill="1" applyBorder="1" applyAlignment="1" applyProtection="1">
      <alignment horizontal="center" vertical="center"/>
    </xf>
    <xf numFmtId="0" fontId="7" fillId="0" borderId="4" xfId="0" applyFont="1" applyFill="1" applyBorder="1">
      <alignment vertical="center"/>
    </xf>
    <xf numFmtId="0" fontId="19" fillId="0" borderId="0" xfId="0" applyFont="1" applyFill="1" applyAlignment="1" applyProtection="1">
      <alignment horizontal="left" vertical="top"/>
    </xf>
    <xf numFmtId="0" fontId="20" fillId="0" borderId="0" xfId="0" applyFont="1" applyFill="1" applyAlignment="1" applyProtection="1"/>
    <xf numFmtId="0" fontId="19" fillId="0" borderId="0" xfId="0" applyFont="1" applyFill="1" applyBorder="1" applyAlignment="1" applyProtection="1">
      <alignment horizontal="left" vertical="center" wrapText="1"/>
    </xf>
    <xf numFmtId="0" fontId="5" fillId="0" borderId="0" xfId="0" applyFont="1" applyFill="1" applyBorder="1" applyAlignment="1" applyProtection="1">
      <alignment horizontal="center" vertical="center"/>
    </xf>
    <xf numFmtId="0" fontId="5"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4" fillId="3"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0" fontId="21" fillId="2" borderId="4" xfId="0" applyFont="1" applyFill="1" applyBorder="1" applyAlignment="1" applyProtection="1">
      <alignment horizontal="center" vertical="center" wrapText="1"/>
    </xf>
    <xf numFmtId="0" fontId="12" fillId="4" borderId="11" xfId="0" applyFont="1" applyFill="1" applyBorder="1" applyAlignment="1" applyProtection="1">
      <alignment horizontal="left" vertical="center"/>
      <protection locked="0"/>
    </xf>
    <xf numFmtId="0" fontId="12" fillId="4" borderId="12" xfId="0" applyFont="1" applyFill="1" applyBorder="1" applyAlignment="1" applyProtection="1">
      <alignment horizontal="left" vertical="center"/>
      <protection locked="0"/>
    </xf>
    <xf numFmtId="0" fontId="12" fillId="4" borderId="13" xfId="0" applyFont="1" applyFill="1" applyBorder="1" applyAlignment="1" applyProtection="1">
      <alignment horizontal="left" vertical="center"/>
      <protection locked="0"/>
    </xf>
    <xf numFmtId="177" fontId="9" fillId="3" borderId="2" xfId="0" applyNumberFormat="1" applyFont="1" applyFill="1" applyBorder="1" applyProtection="1">
      <alignment vertical="center"/>
    </xf>
    <xf numFmtId="177" fontId="9" fillId="2" borderId="2" xfId="0" applyNumberFormat="1" applyFont="1" applyFill="1" applyBorder="1" applyProtection="1">
      <alignment vertical="center"/>
    </xf>
    <xf numFmtId="2" fontId="9" fillId="2" borderId="24" xfId="0" applyNumberFormat="1" applyFont="1" applyFill="1" applyBorder="1" applyProtection="1">
      <alignment vertical="center"/>
    </xf>
    <xf numFmtId="2" fontId="9" fillId="3" borderId="2" xfId="0" applyNumberFormat="1" applyFont="1" applyFill="1" applyBorder="1" applyProtection="1">
      <alignment vertical="center"/>
    </xf>
    <xf numFmtId="2" fontId="9" fillId="3" borderId="23" xfId="0" applyNumberFormat="1" applyFont="1" applyFill="1" applyBorder="1" applyAlignment="1" applyProtection="1">
      <alignment vertical="center"/>
    </xf>
    <xf numFmtId="0" fontId="4" fillId="0" borderId="0" xfId="0" applyFont="1" applyFill="1" applyBorder="1" applyAlignment="1" applyProtection="1">
      <alignment horizontal="center" vertical="center"/>
    </xf>
    <xf numFmtId="0" fontId="4" fillId="0" borderId="6" xfId="0" applyFont="1" applyFill="1" applyBorder="1" applyAlignment="1" applyProtection="1">
      <alignment horizontal="center" vertical="center"/>
    </xf>
    <xf numFmtId="0" fontId="4" fillId="0" borderId="7" xfId="0" applyFont="1" applyFill="1" applyBorder="1" applyAlignment="1" applyProtection="1">
      <alignment horizontal="center" vertical="center"/>
    </xf>
    <xf numFmtId="0" fontId="8" fillId="0" borderId="4" xfId="0" applyFont="1" applyFill="1" applyBorder="1" applyAlignment="1" applyProtection="1">
      <alignment horizontal="center" vertical="center"/>
    </xf>
    <xf numFmtId="0" fontId="8" fillId="0" borderId="22" xfId="0" applyFont="1" applyFill="1" applyBorder="1" applyAlignment="1" applyProtection="1">
      <alignment horizontal="center" vertical="center"/>
      <protection locked="0"/>
    </xf>
    <xf numFmtId="0" fontId="8" fillId="0" borderId="12" xfId="0" applyFont="1" applyFill="1" applyBorder="1" applyAlignment="1" applyProtection="1">
      <alignment horizontal="center" vertical="center"/>
      <protection locked="0"/>
    </xf>
    <xf numFmtId="0" fontId="8" fillId="0" borderId="18" xfId="0" applyFont="1" applyFill="1" applyBorder="1" applyAlignment="1" applyProtection="1">
      <alignment horizontal="center" vertical="center"/>
      <protection locked="0"/>
    </xf>
    <xf numFmtId="0" fontId="8" fillId="0" borderId="19" xfId="0" applyFont="1" applyFill="1" applyBorder="1" applyAlignment="1" applyProtection="1">
      <alignment horizontal="center" vertical="center"/>
      <protection locked="0"/>
    </xf>
    <xf numFmtId="0" fontId="18" fillId="3" borderId="4" xfId="0" applyFont="1" applyFill="1" applyBorder="1" applyAlignment="1" applyProtection="1">
      <alignment horizontal="center" vertical="center" wrapText="1"/>
    </xf>
    <xf numFmtId="0" fontId="14" fillId="0" borderId="5" xfId="0" applyFont="1" applyFill="1" applyBorder="1" applyAlignment="1" applyProtection="1">
      <alignment horizontal="left" vertical="center" wrapText="1"/>
    </xf>
    <xf numFmtId="0" fontId="12" fillId="2" borderId="0" xfId="0" applyFont="1" applyFill="1" applyAlignment="1" applyProtection="1">
      <alignment horizontal="left" vertical="center" wrapText="1" shrinkToFit="1"/>
    </xf>
    <xf numFmtId="0" fontId="12" fillId="2" borderId="5" xfId="0" applyFont="1" applyFill="1" applyBorder="1" applyAlignment="1" applyProtection="1">
      <alignment horizontal="left" vertical="center" shrinkToFit="1"/>
    </xf>
    <xf numFmtId="0" fontId="14" fillId="0" borderId="0" xfId="0" applyFont="1" applyFill="1" applyBorder="1" applyAlignment="1" applyProtection="1">
      <alignment horizontal="left" vertical="center" wrapText="1"/>
    </xf>
    <xf numFmtId="0" fontId="4" fillId="3" borderId="0" xfId="0" applyFont="1" applyFill="1" applyAlignment="1" applyProtection="1">
      <alignment horizontal="left" vertical="center" wrapText="1" shrinkToFit="1"/>
    </xf>
    <xf numFmtId="0" fontId="4" fillId="3" borderId="5" xfId="0" applyFont="1" applyFill="1" applyBorder="1" applyAlignment="1" applyProtection="1">
      <alignment horizontal="left" vertical="center" shrinkToFit="1"/>
    </xf>
    <xf numFmtId="0" fontId="12" fillId="0" borderId="0" xfId="0" applyFont="1" applyFill="1" applyBorder="1" applyAlignment="1" applyProtection="1">
      <alignment horizontal="left"/>
    </xf>
    <xf numFmtId="0" fontId="19" fillId="0" borderId="9" xfId="0" applyFont="1" applyFill="1" applyBorder="1" applyAlignment="1" applyProtection="1">
      <alignment horizontal="left" vertical="center" wrapText="1"/>
    </xf>
    <xf numFmtId="0" fontId="4" fillId="6" borderId="0" xfId="0" applyFont="1" applyFill="1" applyAlignment="1" applyProtection="1">
      <alignment horizontal="left" vertical="center" wrapText="1" shrinkToFit="1"/>
    </xf>
    <xf numFmtId="0" fontId="4" fillId="6" borderId="5" xfId="0" applyFont="1" applyFill="1" applyBorder="1" applyAlignment="1" applyProtection="1">
      <alignment horizontal="left" vertical="center" shrinkToFit="1"/>
    </xf>
    <xf numFmtId="0" fontId="4" fillId="0" borderId="6" xfId="0" applyFont="1" applyBorder="1" applyAlignment="1" applyProtection="1">
      <alignment horizontal="center" vertical="center"/>
    </xf>
    <xf numFmtId="0" fontId="4" fillId="0" borderId="7" xfId="0" applyFont="1" applyBorder="1" applyAlignment="1" applyProtection="1">
      <alignment horizontal="center" vertical="center"/>
    </xf>
    <xf numFmtId="0" fontId="17" fillId="0" borderId="12" xfId="0" applyFont="1" applyFill="1" applyBorder="1" applyAlignment="1" applyProtection="1">
      <alignment horizontal="center" vertical="center" wrapText="1"/>
      <protection locked="0"/>
    </xf>
    <xf numFmtId="0" fontId="17" fillId="0" borderId="13" xfId="0" applyFont="1" applyFill="1" applyBorder="1" applyAlignment="1" applyProtection="1">
      <alignment horizontal="center" vertical="center" wrapText="1"/>
      <protection locked="0"/>
    </xf>
    <xf numFmtId="0" fontId="17" fillId="0" borderId="19" xfId="0" applyFont="1" applyFill="1" applyBorder="1" applyAlignment="1" applyProtection="1">
      <alignment horizontal="center" vertical="center" wrapText="1"/>
      <protection locked="0"/>
    </xf>
    <xf numFmtId="0" fontId="17" fillId="0" borderId="20" xfId="0" applyFont="1" applyFill="1" applyBorder="1" applyAlignment="1" applyProtection="1">
      <alignment horizontal="center" vertical="center" wrapText="1"/>
      <protection locked="0"/>
    </xf>
    <xf numFmtId="0" fontId="12" fillId="0" borderId="0" xfId="0" applyFont="1" applyAlignment="1" applyProtection="1">
      <alignment horizontal="center" wrapText="1"/>
    </xf>
    <xf numFmtId="0" fontId="12" fillId="0" borderId="0" xfId="0" applyFont="1" applyBorder="1" applyAlignment="1" applyProtection="1">
      <alignment horizontal="center"/>
    </xf>
    <xf numFmtId="0" fontId="12" fillId="0" borderId="0" xfId="0" applyFont="1" applyAlignment="1" applyProtection="1">
      <alignment horizontal="center"/>
    </xf>
    <xf numFmtId="0" fontId="13" fillId="0" borderId="5" xfId="0" applyFont="1" applyFill="1" applyBorder="1" applyAlignment="1" applyProtection="1">
      <alignment horizontal="center" wrapText="1"/>
    </xf>
    <xf numFmtId="0" fontId="12" fillId="0" borderId="0" xfId="0" applyFont="1" applyFill="1" applyAlignment="1" applyProtection="1">
      <alignment horizontal="center" wrapText="1"/>
    </xf>
    <xf numFmtId="0" fontId="12" fillId="0" borderId="0" xfId="0" applyFont="1" applyFill="1" applyBorder="1" applyAlignment="1" applyProtection="1">
      <alignment horizontal="center" wrapText="1"/>
    </xf>
    <xf numFmtId="0" fontId="8" fillId="0" borderId="4" xfId="0" applyFont="1" applyBorder="1" applyAlignment="1" applyProtection="1">
      <alignment horizontal="left" vertical="top" wrapText="1"/>
    </xf>
    <xf numFmtId="0" fontId="8" fillId="0" borderId="8" xfId="0" applyFont="1" applyBorder="1" applyAlignment="1" applyProtection="1">
      <alignment horizontal="left" vertical="top"/>
    </xf>
    <xf numFmtId="177" fontId="8" fillId="0" borderId="4" xfId="0" applyNumberFormat="1" applyFont="1" applyFill="1" applyBorder="1" applyProtection="1">
      <alignment vertical="center"/>
    </xf>
    <xf numFmtId="177" fontId="9" fillId="2" borderId="1" xfId="0" applyNumberFormat="1" applyFont="1" applyFill="1" applyBorder="1" applyProtection="1">
      <alignment vertical="center"/>
    </xf>
    <xf numFmtId="177" fontId="9" fillId="3" borderId="1" xfId="0" applyNumberFormat="1" applyFont="1" applyFill="1" applyBorder="1" applyProtection="1">
      <alignment vertical="center"/>
    </xf>
    <xf numFmtId="0" fontId="12" fillId="0" borderId="14" xfId="0" applyFont="1" applyFill="1" applyBorder="1" applyProtection="1">
      <alignment vertical="center"/>
      <protection locked="0"/>
    </xf>
    <xf numFmtId="0" fontId="12" fillId="0" borderId="1" xfId="0" applyFont="1" applyFill="1" applyBorder="1" applyAlignment="1" applyProtection="1">
      <alignment horizontal="center" vertical="center"/>
      <protection locked="0"/>
    </xf>
    <xf numFmtId="2" fontId="9" fillId="4" borderId="2" xfId="0" applyNumberFormat="1" applyFont="1" applyFill="1" applyBorder="1" applyAlignment="1" applyProtection="1">
      <alignment horizontal="center" vertical="center"/>
    </xf>
  </cellXfs>
  <cellStyles count="1">
    <cellStyle name="標準" xfId="0" builtinId="0"/>
  </cellStyles>
  <dxfs count="0"/>
  <tableStyles count="0" defaultTableStyle="TableStyleMedium2" defaultPivotStyle="PivotStyleLight16"/>
  <colors>
    <mruColors>
      <color rgb="FFFFCCCC"/>
      <color rgb="FF0066FF"/>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148318</xdr:colOff>
      <xdr:row>0</xdr:row>
      <xdr:rowOff>1070883</xdr:rowOff>
    </xdr:from>
    <xdr:to>
      <xdr:col>1</xdr:col>
      <xdr:colOff>6321153</xdr:colOff>
      <xdr:row>0</xdr:row>
      <xdr:rowOff>1842408</xdr:rowOff>
    </xdr:to>
    <xdr:pic>
      <xdr:nvPicPr>
        <xdr:cNvPr id="2" name="図 1">
          <a:extLst>
            <a:ext uri="{FF2B5EF4-FFF2-40B4-BE49-F238E27FC236}">
              <a16:creationId xmlns:a16="http://schemas.microsoft.com/office/drawing/2014/main" id="{FA679E85-516F-4A0B-AB52-846870C61A3E}"/>
            </a:ext>
          </a:extLst>
        </xdr:cNvPr>
        <xdr:cNvPicPr/>
      </xdr:nvPicPr>
      <xdr:blipFill>
        <a:blip xmlns:r="http://schemas.openxmlformats.org/officeDocument/2006/relationships" r:embed="rId1"/>
        <a:stretch>
          <a:fillRect/>
        </a:stretch>
      </xdr:blipFill>
      <xdr:spPr>
        <a:xfrm>
          <a:off x="2162175" y="1070883"/>
          <a:ext cx="6172835" cy="771525"/>
        </a:xfrm>
        <a:prstGeom prst="rect">
          <a:avLst/>
        </a:prstGeom>
      </xdr:spPr>
    </xdr:pic>
    <xdr:clientData/>
  </xdr:twoCellAnchor>
  <xdr:twoCellAnchor>
    <xdr:from>
      <xdr:col>1</xdr:col>
      <xdr:colOff>304800</xdr:colOff>
      <xdr:row>1</xdr:row>
      <xdr:rowOff>638175</xdr:rowOff>
    </xdr:from>
    <xdr:to>
      <xdr:col>1</xdr:col>
      <xdr:colOff>2609215</xdr:colOff>
      <xdr:row>1</xdr:row>
      <xdr:rowOff>2143125</xdr:rowOff>
    </xdr:to>
    <xdr:grpSp>
      <xdr:nvGrpSpPr>
        <xdr:cNvPr id="9" name="グループ化 8">
          <a:extLst>
            <a:ext uri="{FF2B5EF4-FFF2-40B4-BE49-F238E27FC236}">
              <a16:creationId xmlns:a16="http://schemas.microsoft.com/office/drawing/2014/main" id="{E7072C1B-A208-4887-8162-D4CE16FCDF6C}"/>
            </a:ext>
          </a:extLst>
        </xdr:cNvPr>
        <xdr:cNvGrpSpPr/>
      </xdr:nvGrpSpPr>
      <xdr:grpSpPr>
        <a:xfrm>
          <a:off x="1390650" y="2676525"/>
          <a:ext cx="2304415" cy="1504950"/>
          <a:chOff x="2290082" y="1902279"/>
          <a:chExt cx="2304415" cy="1504950"/>
        </a:xfrm>
      </xdr:grpSpPr>
      <xdr:pic>
        <xdr:nvPicPr>
          <xdr:cNvPr id="3" name="図 2">
            <a:extLst>
              <a:ext uri="{FF2B5EF4-FFF2-40B4-BE49-F238E27FC236}">
                <a16:creationId xmlns:a16="http://schemas.microsoft.com/office/drawing/2014/main" id="{2C734D35-DC3C-4344-974A-13859C148885}"/>
              </a:ext>
            </a:extLst>
          </xdr:cNvPr>
          <xdr:cNvPicPr/>
        </xdr:nvPicPr>
        <xdr:blipFill rotWithShape="1">
          <a:blip xmlns:r="http://schemas.openxmlformats.org/officeDocument/2006/relationships" r:embed="rId2"/>
          <a:srcRect t="-1069" b="16578"/>
          <a:stretch/>
        </xdr:blipFill>
        <xdr:spPr bwMode="auto">
          <a:xfrm>
            <a:off x="2290082" y="1902279"/>
            <a:ext cx="2304415" cy="1504950"/>
          </a:xfrm>
          <a:prstGeom prst="rect">
            <a:avLst/>
          </a:prstGeom>
          <a:ln>
            <a:noFill/>
          </a:ln>
          <a:extLst>
            <a:ext uri="{53640926-AAD7-44D8-BBD7-CCE9431645EC}">
              <a14:shadowObscured xmlns:a14="http://schemas.microsoft.com/office/drawing/2010/main"/>
            </a:ext>
          </a:extLst>
        </xdr:spPr>
      </xdr:pic>
      <xdr:sp macro="" textlink="">
        <xdr:nvSpPr>
          <xdr:cNvPr id="8" name="矢印: 左 7">
            <a:extLst>
              <a:ext uri="{FF2B5EF4-FFF2-40B4-BE49-F238E27FC236}">
                <a16:creationId xmlns:a16="http://schemas.microsoft.com/office/drawing/2014/main" id="{6D6E7D19-3E67-4CDA-88E9-61E51ABEB688}"/>
              </a:ext>
            </a:extLst>
          </xdr:cNvPr>
          <xdr:cNvSpPr/>
        </xdr:nvSpPr>
        <xdr:spPr>
          <a:xfrm rot="20509798">
            <a:off x="3433083" y="3050721"/>
            <a:ext cx="323850" cy="247650"/>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53819-7A53-4A1F-BF90-1D6217BE0B45}">
  <sheetPr>
    <tabColor theme="5" tint="0.39997558519241921"/>
    <pageSetUpPr fitToPage="1"/>
  </sheetPr>
  <dimension ref="A1:Z84"/>
  <sheetViews>
    <sheetView tabSelected="1" view="pageBreakPreview" zoomScaleNormal="100" zoomScaleSheetLayoutView="100" workbookViewId="0">
      <selection activeCell="I43" sqref="I43"/>
    </sheetView>
  </sheetViews>
  <sheetFormatPr defaultRowHeight="18.75" x14ac:dyDescent="0.4"/>
  <cols>
    <col min="1" max="3" width="3.375" style="12" customWidth="1"/>
    <col min="4" max="4" width="10.75" style="12" customWidth="1"/>
    <col min="5" max="5" width="41.875" style="12" customWidth="1"/>
    <col min="6" max="6" width="8.375" style="12" customWidth="1"/>
    <col min="7" max="7" width="9.375" style="12" customWidth="1"/>
    <col min="8" max="8" width="10.875" style="12" customWidth="1"/>
    <col min="9" max="9" width="3.625" style="12" customWidth="1"/>
    <col min="10" max="11" width="7.375" style="12" customWidth="1"/>
    <col min="12" max="13" width="2.125" style="12" customWidth="1"/>
    <col min="14" max="16" width="13.125" style="13" customWidth="1"/>
    <col min="17" max="17" width="1.75" style="13" customWidth="1"/>
    <col min="18" max="18" width="3.125" style="13" customWidth="1"/>
    <col min="19" max="19" width="9.625" style="13" customWidth="1"/>
    <col min="20" max="20" width="9.875" style="13" customWidth="1"/>
    <col min="21" max="21" width="8" style="13" customWidth="1"/>
    <col min="22" max="22" width="9" style="13"/>
    <col min="23" max="23" width="9.375" style="13" bestFit="1" customWidth="1"/>
    <col min="24" max="24" width="10.125" style="13" customWidth="1"/>
    <col min="25" max="25" width="15.375" style="13" customWidth="1"/>
    <col min="26" max="26" width="13" style="14" customWidth="1"/>
    <col min="27" max="16384" width="9" style="14"/>
  </cols>
  <sheetData>
    <row r="1" spans="1:26" ht="34.5" customHeight="1" thickBot="1" x14ac:dyDescent="0.8">
      <c r="A1" s="65" t="s">
        <v>23</v>
      </c>
      <c r="B1" s="13"/>
      <c r="C1" s="13"/>
      <c r="D1" s="13"/>
      <c r="E1" s="13"/>
      <c r="F1" s="84" t="s">
        <v>21</v>
      </c>
      <c r="G1" s="84"/>
      <c r="H1" s="84" t="s">
        <v>22</v>
      </c>
      <c r="I1" s="84"/>
      <c r="J1" s="84"/>
      <c r="K1" s="84"/>
      <c r="L1" s="13"/>
      <c r="M1" s="13"/>
      <c r="N1" s="70" t="s">
        <v>28</v>
      </c>
      <c r="O1" s="70" t="s">
        <v>29</v>
      </c>
      <c r="P1" s="71" t="s">
        <v>16</v>
      </c>
      <c r="S1" s="110" t="s">
        <v>35</v>
      </c>
      <c r="T1" s="106" t="s">
        <v>48</v>
      </c>
      <c r="U1" s="108" t="s">
        <v>34</v>
      </c>
    </row>
    <row r="2" spans="1:26" ht="15.75" customHeight="1" thickTop="1" thickBot="1" x14ac:dyDescent="0.45">
      <c r="A2" s="64" t="s">
        <v>30</v>
      </c>
      <c r="B2" s="13"/>
      <c r="C2" s="13"/>
      <c r="D2" s="13"/>
      <c r="E2" s="13"/>
      <c r="F2" s="85"/>
      <c r="G2" s="86"/>
      <c r="H2" s="102"/>
      <c r="I2" s="102"/>
      <c r="J2" s="102"/>
      <c r="K2" s="103"/>
      <c r="L2" s="13"/>
      <c r="M2" s="13"/>
      <c r="N2" s="89" t="s">
        <v>31</v>
      </c>
      <c r="O2" s="89"/>
      <c r="P2" s="72" t="s">
        <v>53</v>
      </c>
      <c r="S2" s="111"/>
      <c r="T2" s="107"/>
      <c r="U2" s="107"/>
    </row>
    <row r="3" spans="1:26" ht="24.75" customHeight="1" thickTop="1" thickBot="1" x14ac:dyDescent="0.45">
      <c r="A3" s="13"/>
      <c r="B3" s="13"/>
      <c r="C3" s="13"/>
      <c r="D3" s="13"/>
      <c r="E3" s="13"/>
      <c r="F3" s="87"/>
      <c r="G3" s="88"/>
      <c r="H3" s="104"/>
      <c r="I3" s="104"/>
      <c r="J3" s="104"/>
      <c r="K3" s="105"/>
      <c r="L3" s="13"/>
      <c r="M3" s="13"/>
      <c r="N3" s="80" t="e">
        <f>ROUND(P14,2)</f>
        <v>#DIV/0!</v>
      </c>
      <c r="O3" s="79" t="e">
        <f>ROUND(P26,2)</f>
        <v>#DIV/0!</v>
      </c>
      <c r="P3" s="78" t="e">
        <f>ROUNDDOWN(P38,2)</f>
        <v>#DIV/0!</v>
      </c>
      <c r="S3" s="62">
        <v>2025</v>
      </c>
      <c r="T3" s="45">
        <v>2024</v>
      </c>
      <c r="U3" s="62" t="s">
        <v>64</v>
      </c>
    </row>
    <row r="4" spans="1:26" ht="34.5" customHeight="1" thickTop="1" x14ac:dyDescent="0.4">
      <c r="A4" s="13"/>
      <c r="B4" s="13"/>
      <c r="C4" s="13"/>
      <c r="D4" s="13"/>
      <c r="E4" s="13"/>
      <c r="F4" s="13"/>
      <c r="G4" s="13"/>
      <c r="H4" s="13"/>
      <c r="I4" s="13"/>
      <c r="J4" s="13"/>
      <c r="K4" s="13"/>
      <c r="L4" s="13"/>
      <c r="M4" s="13"/>
      <c r="N4" s="97" t="s">
        <v>56</v>
      </c>
      <c r="O4" s="97"/>
      <c r="P4" s="97"/>
      <c r="S4" s="36" t="s">
        <v>36</v>
      </c>
      <c r="T4" s="39"/>
      <c r="U4" s="36" t="s">
        <v>37</v>
      </c>
      <c r="Z4" s="13"/>
    </row>
    <row r="5" spans="1:26" ht="10.5" customHeight="1" x14ac:dyDescent="0.4">
      <c r="A5" s="13"/>
      <c r="B5" s="13"/>
      <c r="C5" s="13"/>
      <c r="D5" s="13"/>
      <c r="E5" s="13"/>
      <c r="F5" s="13"/>
      <c r="G5" s="13"/>
      <c r="H5" s="13"/>
      <c r="I5" s="13"/>
      <c r="J5" s="13"/>
      <c r="K5" s="13"/>
      <c r="L5" s="13"/>
      <c r="M5" s="13"/>
      <c r="N5" s="66"/>
      <c r="O5" s="66"/>
      <c r="P5" s="66"/>
      <c r="S5" s="36"/>
      <c r="T5" s="39"/>
      <c r="U5" s="36"/>
      <c r="Z5" s="13"/>
    </row>
    <row r="6" spans="1:26" ht="34.5" customHeight="1" thickBot="1" x14ac:dyDescent="0.45">
      <c r="A6" s="96" t="s">
        <v>47</v>
      </c>
      <c r="B6" s="96"/>
      <c r="C6" s="96"/>
      <c r="D6" s="96"/>
      <c r="E6" s="96"/>
      <c r="F6" s="96"/>
      <c r="G6" s="96"/>
      <c r="H6" s="96"/>
      <c r="I6" s="96"/>
      <c r="J6" s="96"/>
      <c r="K6" s="96"/>
      <c r="L6" s="13"/>
      <c r="M6" s="13"/>
      <c r="N6" s="5" t="s">
        <v>58</v>
      </c>
      <c r="O6" s="90" t="s">
        <v>49</v>
      </c>
      <c r="P6" s="90"/>
      <c r="Q6" s="15"/>
      <c r="S6" s="109" t="s">
        <v>46</v>
      </c>
      <c r="T6" s="109"/>
      <c r="V6" s="16" t="s">
        <v>26</v>
      </c>
      <c r="W6" s="17"/>
      <c r="X6" s="17"/>
      <c r="Z6" s="13"/>
    </row>
    <row r="7" spans="1:26" ht="20.25" thickTop="1" thickBot="1" x14ac:dyDescent="0.45">
      <c r="A7" s="73" t="s">
        <v>4</v>
      </c>
      <c r="B7" s="74" t="s">
        <v>13</v>
      </c>
      <c r="C7" s="74" t="s">
        <v>5</v>
      </c>
      <c r="D7" s="74" t="s">
        <v>14</v>
      </c>
      <c r="E7" s="74" t="s">
        <v>6</v>
      </c>
      <c r="F7" s="74" t="s">
        <v>7</v>
      </c>
      <c r="G7" s="74" t="s">
        <v>8</v>
      </c>
      <c r="H7" s="74" t="s">
        <v>9</v>
      </c>
      <c r="I7" s="74" t="s">
        <v>24</v>
      </c>
      <c r="J7" s="74" t="s">
        <v>10</v>
      </c>
      <c r="K7" s="75" t="s">
        <v>15</v>
      </c>
      <c r="L7" s="19"/>
      <c r="M7" s="13"/>
      <c r="N7" s="18" t="s">
        <v>17</v>
      </c>
      <c r="O7" s="18" t="s">
        <v>18</v>
      </c>
      <c r="P7" s="18" t="s">
        <v>12</v>
      </c>
      <c r="Q7" s="19"/>
      <c r="S7" s="20" t="s">
        <v>33</v>
      </c>
      <c r="T7" s="21" t="s">
        <v>44</v>
      </c>
      <c r="V7" s="22" t="s">
        <v>17</v>
      </c>
      <c r="W7" s="22" t="s">
        <v>18</v>
      </c>
      <c r="X7" s="22" t="s">
        <v>12</v>
      </c>
      <c r="Z7" s="13"/>
    </row>
    <row r="8" spans="1:26" ht="18" customHeight="1" thickBot="1" x14ac:dyDescent="0.45">
      <c r="A8" s="117">
        <v>1</v>
      </c>
      <c r="B8" s="50"/>
      <c r="C8" s="48"/>
      <c r="D8" s="47"/>
      <c r="E8" s="48"/>
      <c r="F8" s="47"/>
      <c r="G8" s="47"/>
      <c r="H8" s="47"/>
      <c r="I8" s="47"/>
      <c r="J8" s="47"/>
      <c r="K8" s="49"/>
      <c r="L8" s="38"/>
      <c r="M8" s="13"/>
      <c r="N8" s="4" t="s">
        <v>11</v>
      </c>
      <c r="O8" s="23">
        <f>SUMIFS(F:F,G:G,$T$3, J:J, "A+",D:D, "&lt;&gt;GPA対象外")</f>
        <v>0</v>
      </c>
      <c r="P8" s="24">
        <f>O8*3</f>
        <v>0</v>
      </c>
      <c r="Q8" s="19"/>
      <c r="S8" s="37" cm="1">
        <f t="array" ref="S8">_xlfn.IFS($H8="春夏学期","SS",$H8="春学期","SS",$H8="夏学期","SS",$H8="GEP（春）","SS",$H8="GEP（夏）","SS",$H8="集中（夏1）","SS",$H8="秋冬学期","AW",$H8="秋学期","AW",$H8="冬学期","AW",$H8="通年","AW",$H8="GEP（秋）","AW",$H8="GEP（冬）","AW",$H8="集中（冬1）","AW",$H8="集中（冬2）","AW",$H8="集中（冬3）","AW",$H8="集中（冬4）","AW",H8="",0)</f>
        <v>0</v>
      </c>
      <c r="T8" s="37" t="str" cm="1">
        <f t="array" ref="T8">_xlfn.IFS(AND($G8&gt;0,$G8&lt;$S$3),"YES",AND($G8=$S$3,$S8="SS",$U$3="夏"),"YES",AND($G8=$S$3,$S8="AW",$U$3="夏"),"NO",AND($G8=$S$3,$U$3="冬"),"YES",$G8&gt;$S$3,"NO",$G8=0,"NO")</f>
        <v>NO</v>
      </c>
      <c r="V8" s="7" t="s">
        <v>11</v>
      </c>
      <c r="W8" s="25">
        <f>SUMIFS('CELS (教務課確認用)'!F:F, 'CELS (教務課確認用)'!G:G,$T$3, 'CELS (教務課確認用)'!J:J, "A+", 'CELS (教務課確認用)'!D:D, "&lt;&gt;GPA対象外")</f>
        <v>0</v>
      </c>
      <c r="X8" s="22">
        <f>W8*3</f>
        <v>0</v>
      </c>
      <c r="Z8" s="13"/>
    </row>
    <row r="9" spans="1:26" x14ac:dyDescent="0.4">
      <c r="A9" s="54"/>
      <c r="B9" s="47"/>
      <c r="C9" s="48"/>
      <c r="D9" s="47"/>
      <c r="E9" s="48"/>
      <c r="F9" s="47"/>
      <c r="G9" s="47"/>
      <c r="H9" s="47"/>
      <c r="I9" s="47"/>
      <c r="J9" s="47"/>
      <c r="K9" s="49"/>
      <c r="L9" s="38"/>
      <c r="M9" s="13"/>
      <c r="N9" s="4" t="s">
        <v>0</v>
      </c>
      <c r="O9" s="23">
        <f>SUMIFS(F:F,G:G,$T$3, J:J, "A",D:D, "&lt;&gt;GPA対象外")</f>
        <v>0</v>
      </c>
      <c r="P9" s="24">
        <f>O9*3</f>
        <v>0</v>
      </c>
      <c r="Q9" s="19"/>
      <c r="S9" s="37" cm="1">
        <f t="array" ref="S9">_xlfn.IFS($H9="春夏学期","SS",$H9="春学期","SS",$H9="夏学期","SS",$H9="GEP（春）","SS",$H9="GEP（夏）","SS",$H9="集中（夏1）","SS",$H9="秋冬学期","AW",$H9="秋学期","AW",$H9="冬学期","AW",$H9="通年","AW",$H9="GEP（秋）","AW",$H9="GEP（冬）","AW",$H9="集中（冬1）","AW",$H9="集中（冬2）","AW",$H9="集中（冬3）","AW",$H9="集中（冬4）","AW",H9="",0)</f>
        <v>0</v>
      </c>
      <c r="T9" s="37" t="str" cm="1">
        <f t="array" ref="T9">_xlfn.IFS(AND($G9&gt;0,$G9&lt;$S$3),"YES",AND($G9=$S$3,$S9="SS",$U$3="夏"),"YES",AND($G9=$S$3,$S9="AW",$U$3="夏"),"NO",AND($G9=$S$3,$U$3="冬"),"YES",$G9&gt;$S$3,"NO",$G9=0,"NO")</f>
        <v>NO</v>
      </c>
      <c r="V9" s="7" t="s">
        <v>0</v>
      </c>
      <c r="W9" s="25">
        <f>SUMIFS('CELS (教務課確認用)'!F:F, 'CELS (教務課確認用)'!G:G,$T$3, 'CELS (教務課確認用)'!J:J, "A", 'CELS (教務課確認用)'!D:D, "&lt;&gt;GPA対象外")</f>
        <v>0</v>
      </c>
      <c r="X9" s="22">
        <f>W9*3</f>
        <v>0</v>
      </c>
      <c r="Z9" s="13"/>
    </row>
    <row r="10" spans="1:26" x14ac:dyDescent="0.4">
      <c r="A10" s="46"/>
      <c r="B10" s="47"/>
      <c r="C10" s="48"/>
      <c r="D10" s="47"/>
      <c r="E10" s="48"/>
      <c r="F10" s="47"/>
      <c r="G10" s="47"/>
      <c r="H10" s="47"/>
      <c r="I10" s="47"/>
      <c r="J10" s="47"/>
      <c r="K10" s="49"/>
      <c r="L10" s="38"/>
      <c r="M10" s="13"/>
      <c r="N10" s="4" t="s">
        <v>1</v>
      </c>
      <c r="O10" s="23">
        <f>SUMIFS(F:F,G:G,$T$3, J:J, "B",D:D, "&lt;&gt;GPA対象外")</f>
        <v>0</v>
      </c>
      <c r="P10" s="24">
        <f>O10*2</f>
        <v>0</v>
      </c>
      <c r="Q10" s="19"/>
      <c r="S10" s="37" cm="1">
        <f t="array" ref="S10">_xlfn.IFS($H10="春夏学期","SS",$H10="春学期","SS",$H10="夏学期","SS",$H10="GEP（春）","SS",$H10="GEP（夏）","SS",$H10="集中（夏1）","SS",$H10="秋冬学期","AW",$H10="秋学期","AW",$H10="冬学期","AW",$H10="通年","AW",$H10="GEP（秋）","AW",$H10="GEP（冬）","AW",$H10="集中（冬1）","AW",$H10="集中（冬2）","AW",$H10="集中（冬3）","AW",$H10="集中（冬4）","AW",H10="",0)</f>
        <v>0</v>
      </c>
      <c r="T10" s="37" t="str" cm="1">
        <f t="array" ref="T10">_xlfn.IFS(AND($G10&gt;0,$G10&lt;$S$3),"YES",AND($G10=$S$3,$S10="SS",$U$3="夏"),"YES",AND($G10=$S$3,$S10="AW",$U$3="夏"),"NO",AND($G10=$S$3,$U$3="冬"),"YES",$G10&gt;$S$3,"NO",$G10=0,"NO")</f>
        <v>NO</v>
      </c>
      <c r="V10" s="7" t="s">
        <v>1</v>
      </c>
      <c r="W10" s="25">
        <f>SUMIFS('CELS (教務課確認用)'!F:F, 'CELS (教務課確認用)'!G:G,$T$3, 'CELS (教務課確認用)'!J:J, "B", 'CELS (教務課確認用)'!D:D, "&lt;&gt;GPA対象外")</f>
        <v>0</v>
      </c>
      <c r="X10" s="22">
        <f>W10*2</f>
        <v>0</v>
      </c>
      <c r="Z10" s="13"/>
    </row>
    <row r="11" spans="1:26" x14ac:dyDescent="0.4">
      <c r="A11" s="46"/>
      <c r="B11" s="47"/>
      <c r="C11" s="48"/>
      <c r="D11" s="47"/>
      <c r="E11" s="48"/>
      <c r="F11" s="47"/>
      <c r="G11" s="118"/>
      <c r="H11" s="47"/>
      <c r="I11" s="47"/>
      <c r="J11" s="47"/>
      <c r="K11" s="49"/>
      <c r="L11" s="38"/>
      <c r="M11" s="13"/>
      <c r="N11" s="4" t="s">
        <v>2</v>
      </c>
      <c r="O11" s="23">
        <f>SUMIFS(F:F,G:G,$T$3, J:J, "C",D:D, "&lt;&gt;GPA対象外")</f>
        <v>0</v>
      </c>
      <c r="P11" s="24">
        <f>O11*1</f>
        <v>0</v>
      </c>
      <c r="Q11" s="19"/>
      <c r="S11" s="37" cm="1">
        <f t="array" ref="S11">_xlfn.IFS($H11="春夏学期","SS",$H11="春学期","SS",$H11="夏学期","SS",$H11="GEP（春）","SS",$H11="GEP（夏）","SS",$H11="集中（夏1）","SS",$H11="秋冬学期","AW",$H11="秋学期","AW",$H11="冬学期","AW",$H11="通年","AW",$H11="GEP（秋）","AW",$H11="GEP（冬）","AW",$H11="集中（冬1）","AW",$H11="集中（冬2）","AW",$H11="集中（冬3）","AW",$H11="集中（冬4）","AW",H11="",0)</f>
        <v>0</v>
      </c>
      <c r="T11" s="37" t="str" cm="1">
        <f t="array" ref="T11">_xlfn.IFS(AND($G11&gt;0,$G11&lt;$S$3),"YES",AND($G11=$S$3,$S11="SS",$U$3="夏"),"YES",AND($G11=$S$3,$S11="AW",$U$3="夏"),"NO",AND($G11=$S$3,$U$3="冬"),"YES",$G11&gt;$S$3,"NO",$G11=0,"NO")</f>
        <v>NO</v>
      </c>
      <c r="V11" s="7" t="s">
        <v>2</v>
      </c>
      <c r="W11" s="25">
        <f>SUMIFS('CELS (教務課確認用)'!F:F, 'CELS (教務課確認用)'!G:G,$T$3, 'CELS (教務課確認用)'!J:J, "C", 'CELS (教務課確認用)'!D:D, "&lt;&gt;GPA対象外")</f>
        <v>0</v>
      </c>
      <c r="X11" s="22">
        <f>W11*1</f>
        <v>0</v>
      </c>
      <c r="Z11" s="13"/>
    </row>
    <row r="12" spans="1:26" x14ac:dyDescent="0.4">
      <c r="A12" s="46"/>
      <c r="B12" s="47"/>
      <c r="C12" s="48"/>
      <c r="D12" s="47"/>
      <c r="E12" s="48"/>
      <c r="F12" s="47"/>
      <c r="G12" s="47"/>
      <c r="H12" s="47"/>
      <c r="I12" s="47"/>
      <c r="J12" s="47"/>
      <c r="K12" s="49"/>
      <c r="L12" s="38"/>
      <c r="M12" s="13"/>
      <c r="N12" s="4" t="s">
        <v>3</v>
      </c>
      <c r="O12" s="23">
        <f>SUMIFS(F:F,G:G,$T$3, J:J, "F",D:D, "&lt;&gt;GPA対象外")</f>
        <v>0</v>
      </c>
      <c r="P12" s="26">
        <f>O12*0</f>
        <v>0</v>
      </c>
      <c r="Q12" s="19"/>
      <c r="S12" s="37" cm="1">
        <f t="array" ref="S12">_xlfn.IFS($H12="春夏学期","SS",$H12="春学期","SS",$H12="夏学期","SS",$H12="GEP（春）","SS",$H12="GEP（夏）","SS",$H12="集中（夏1）","SS",$H12="秋冬学期","AW",$H12="秋学期","AW",$H12="冬学期","AW",$H12="通年","AW",$H12="GEP（秋）","AW",$H12="GEP（冬）","AW",$H12="集中（冬1）","AW",$H12="集中（冬2）","AW",$H12="集中（冬3）","AW",$H12="集中（冬4）","AW",H12="",0)</f>
        <v>0</v>
      </c>
      <c r="T12" s="37" t="str" cm="1">
        <f t="array" ref="T12">_xlfn.IFS(AND($G12&gt;0,$G12&lt;$S$3),"YES",AND($G12=$S$3,$S12="SS",$U$3="夏"),"YES",AND($G12=$S$3,$S12="AW",$U$3="夏"),"NO",AND($G12=$S$3,$U$3="冬"),"YES",$G12&gt;$S$3,"NO",$G12=0,"NO")</f>
        <v>NO</v>
      </c>
      <c r="V12" s="7" t="s">
        <v>3</v>
      </c>
      <c r="W12" s="25">
        <f>SUMIFS('CELS (教務課確認用)'!F:F, 'CELS (教務課確認用)'!G:G,$T$3, 'CELS (教務課確認用)'!J:J, "F", 'CELS (教務課確認用)'!D:D, "&lt;&gt;GPA対象外")</f>
        <v>0</v>
      </c>
      <c r="X12" s="27">
        <f>W12*0</f>
        <v>0</v>
      </c>
      <c r="Z12" s="13"/>
    </row>
    <row r="13" spans="1:26" ht="19.5" thickBot="1" x14ac:dyDescent="0.45">
      <c r="A13" s="46"/>
      <c r="B13" s="47"/>
      <c r="C13" s="48"/>
      <c r="D13" s="47"/>
      <c r="E13" s="48"/>
      <c r="F13" s="47"/>
      <c r="G13" s="47"/>
      <c r="H13" s="47"/>
      <c r="I13" s="47"/>
      <c r="J13" s="47"/>
      <c r="K13" s="49"/>
      <c r="L13" s="38"/>
      <c r="M13" s="13"/>
      <c r="N13" s="4"/>
      <c r="O13" s="28">
        <f>SUM(O8:O12)</f>
        <v>0</v>
      </c>
      <c r="P13" s="26">
        <f>SUM(P8:P12)</f>
        <v>0</v>
      </c>
      <c r="Q13" s="19"/>
      <c r="S13" s="37" cm="1">
        <f t="array" ref="S13">_xlfn.IFS($H13="春夏学期","SS",$H13="春学期","SS",$H13="夏学期","SS",$H13="GEP（春）","SS",$H13="GEP（夏）","SS",$H13="集中（夏1）","SS",$H13="秋冬学期","AW",$H13="秋学期","AW",$H13="冬学期","AW",$H13="通年","AW",$H13="GEP（秋）","AW",$H13="GEP（冬）","AW",$H13="集中（冬1）","AW",$H13="集中（冬2）","AW",$H13="集中（冬3）","AW",$H13="集中（冬4）","AW",H13="",0)</f>
        <v>0</v>
      </c>
      <c r="T13" s="37" t="str" cm="1">
        <f t="array" ref="T13">_xlfn.IFS(AND($G13&gt;0,$G13&lt;$S$3),"YES",AND($G13=$S$3,$S13="SS",$U$3="夏"),"YES",AND($G13=$S$3,$S13="AW",$U$3="夏"),"NO",AND($G13=$S$3,$U$3="冬"),"YES",$G13&gt;$S$3,"NO",$G13=0,"NO")</f>
        <v>NO</v>
      </c>
      <c r="V13" s="7"/>
      <c r="W13" s="29">
        <f>SUM(W8:W12)</f>
        <v>0</v>
      </c>
      <c r="X13" s="27">
        <f>SUM(X8:X12)</f>
        <v>0</v>
      </c>
      <c r="Z13" s="13"/>
    </row>
    <row r="14" spans="1:26" ht="19.5" thickBot="1" x14ac:dyDescent="0.45">
      <c r="A14" s="46"/>
      <c r="B14" s="47"/>
      <c r="C14" s="48"/>
      <c r="D14" s="47"/>
      <c r="E14" s="48"/>
      <c r="F14" s="47"/>
      <c r="G14" s="47"/>
      <c r="H14" s="47"/>
      <c r="I14" s="47"/>
      <c r="J14" s="47"/>
      <c r="K14" s="49"/>
      <c r="L14" s="38"/>
      <c r="M14" s="13"/>
      <c r="N14" s="82" t="s">
        <v>65</v>
      </c>
      <c r="O14" s="82"/>
      <c r="P14" s="116" t="e">
        <f>(SUM(P13)/O13)</f>
        <v>#DIV/0!</v>
      </c>
      <c r="Q14" s="30"/>
      <c r="S14" s="37" cm="1">
        <f t="array" ref="S14">_xlfn.IFS($H14="春夏学期","SS",$H14="春学期","SS",$H14="夏学期","SS",$H14="GEP（春）","SS",$H14="GEP（夏）","SS",$H14="集中（夏1）","SS",$H14="秋冬学期","AW",$H14="秋学期","AW",$H14="冬学期","AW",$H14="通年","AW",$H14="GEP（秋）","AW",$H14="GEP（冬）","AW",$H14="集中（冬1）","AW",$H14="集中（冬2）","AW",$H14="集中（冬3）","AW",$H14="集中（冬4）","AW",H14="",0)</f>
        <v>0</v>
      </c>
      <c r="T14" s="37" t="str" cm="1">
        <f t="array" ref="T14">_xlfn.IFS(AND($G14&gt;0,$G14&lt;$S$3),"YES",AND($G14=$S$3,$S14="SS",$U$3="夏"),"YES",AND($G14=$S$3,$S14="AW",$U$3="夏"),"NO",AND($G14=$S$3,$U$3="冬"),"YES",$G14&gt;$S$3,"NO",$G14=0,"NO")</f>
        <v>NO</v>
      </c>
      <c r="V14" s="100" t="s">
        <v>19</v>
      </c>
      <c r="W14" s="101"/>
      <c r="X14" s="76" t="e">
        <f>(SUM(X13)/W13)</f>
        <v>#DIV/0!</v>
      </c>
      <c r="Z14" s="13"/>
    </row>
    <row r="15" spans="1:26" x14ac:dyDescent="0.4">
      <c r="A15" s="46"/>
      <c r="B15" s="47"/>
      <c r="C15" s="48"/>
      <c r="D15" s="47"/>
      <c r="E15" s="48"/>
      <c r="F15" s="47"/>
      <c r="G15" s="47"/>
      <c r="H15" s="47"/>
      <c r="I15" s="47"/>
      <c r="J15" s="47"/>
      <c r="K15" s="49"/>
      <c r="L15" s="38"/>
      <c r="M15" s="13"/>
      <c r="N15" s="67"/>
      <c r="O15" s="31"/>
      <c r="P15" s="68" t="s">
        <v>57</v>
      </c>
      <c r="Q15" s="30"/>
      <c r="S15" s="37" cm="1">
        <f t="array" ref="S15">_xlfn.IFS($H15="春夏学期","SS",$H15="春学期","SS",$H15="夏学期","SS",$H15="GEP（春）","SS",$H15="GEP（夏）","SS",$H15="集中（夏1）","SS",$H15="秋冬学期","AW",$H15="秋学期","AW",$H15="冬学期","AW",$H15="通年","AW",$H15="GEP（秋）","AW",$H15="GEP（冬）","AW",$H15="集中（冬1）","AW",$H15="集中（冬2）","AW",$H15="集中（冬3）","AW",$H15="集中（冬4）","AW",H15="",0)</f>
        <v>0</v>
      </c>
      <c r="T15" s="37" t="str" cm="1">
        <f t="array" ref="T15">_xlfn.IFS(AND($G15&gt;0,$G15&lt;$S$3),"YES",AND($G15=$S$3,$S15="SS",$U$3="夏"),"YES",AND($G15=$S$3,$S15="AW",$U$3="夏"),"NO",AND($G15=$S$3,$U$3="冬"),"YES",$G15&gt;$S$3,"NO",$G15=0,"NO")</f>
        <v>NO</v>
      </c>
      <c r="V15" s="31"/>
      <c r="W15" s="31"/>
      <c r="X15" s="32"/>
      <c r="Z15" s="13"/>
    </row>
    <row r="16" spans="1:26" ht="18.75" customHeight="1" x14ac:dyDescent="0.4">
      <c r="A16" s="46"/>
      <c r="B16" s="47"/>
      <c r="C16" s="48"/>
      <c r="D16" s="47"/>
      <c r="E16" s="48"/>
      <c r="F16" s="47"/>
      <c r="G16" s="47"/>
      <c r="H16" s="47"/>
      <c r="I16" s="47"/>
      <c r="J16" s="47"/>
      <c r="K16" s="49"/>
      <c r="L16" s="38"/>
      <c r="M16" s="13"/>
      <c r="S16" s="37" cm="1">
        <f t="array" ref="S16">_xlfn.IFS($H16="春夏学期","SS",$H16="春学期","SS",$H16="夏学期","SS",$H16="GEP（春）","SS",$H16="GEP（夏）","SS",$H16="集中（夏1）","SS",$H16="秋冬学期","AW",$H16="秋学期","AW",$H16="冬学期","AW",$H16="通年","AW",$H16="GEP（秋）","AW",$H16="GEP（冬）","AW",$H16="集中（冬1）","AW",$H16="集中（冬2）","AW",$H16="集中（冬3）","AW",$H16="集中（冬4）","AW",H16="",0)</f>
        <v>0</v>
      </c>
      <c r="T16" s="37" t="str" cm="1">
        <f t="array" ref="T16">_xlfn.IFS(AND($G16&gt;0,$G16&lt;$S$3),"YES",AND($G16=$S$3,$S16="SS",$U$3="夏"),"YES",AND($G16=$S$3,$S16="AW",$U$3="夏"),"NO",AND($G16=$S$3,$U$3="冬"),"YES",$G16&gt;$S$3,"NO",$G16=0,"NO")</f>
        <v>NO</v>
      </c>
      <c r="Z16" s="13"/>
    </row>
    <row r="17" spans="1:26" ht="18.75" customHeight="1" x14ac:dyDescent="0.4">
      <c r="A17" s="46"/>
      <c r="B17" s="47"/>
      <c r="C17" s="48"/>
      <c r="D17" s="47"/>
      <c r="E17" s="48"/>
      <c r="F17" s="47"/>
      <c r="G17" s="47"/>
      <c r="H17" s="47"/>
      <c r="I17" s="47"/>
      <c r="J17" s="47"/>
      <c r="K17" s="49"/>
      <c r="L17" s="38"/>
      <c r="M17" s="13"/>
      <c r="N17" s="94" t="s">
        <v>59</v>
      </c>
      <c r="O17" s="93" t="s">
        <v>38</v>
      </c>
      <c r="P17" s="93"/>
      <c r="Q17" s="15"/>
      <c r="S17" s="37" cm="1">
        <f t="array" ref="S17">_xlfn.IFS($H17="春夏学期","SS",$H17="春学期","SS",$H17="夏学期","SS",$H17="GEP（春）","SS",$H17="GEP（夏）","SS",$H17="集中（夏1）","SS",$H17="秋冬学期","AW",$H17="秋学期","AW",$H17="冬学期","AW",$H17="通年","AW",$H17="GEP（秋）","AW",$H17="GEP（冬）","AW",$H17="集中（冬1）","AW",$H17="集中（冬2）","AW",$H17="集中（冬3）","AW",$H17="集中（冬4）","AW",H17="",0)</f>
        <v>0</v>
      </c>
      <c r="T17" s="37" t="str" cm="1">
        <f t="array" ref="T17">_xlfn.IFS(AND($G17&gt;0,$G17&lt;$S$3),"YES",AND($G17=$S$3,$S17="SS",$U$3="夏"),"YES",AND($G17=$S$3,$S17="AW",$U$3="夏"),"NO",AND($G17=$S$3,$U$3="冬"),"YES",$G17&gt;$S$3,"NO",$G17=0,"NO")</f>
        <v>NO</v>
      </c>
      <c r="Z17" s="13"/>
    </row>
    <row r="18" spans="1:26" ht="18.75" customHeight="1" x14ac:dyDescent="0.4">
      <c r="A18" s="46"/>
      <c r="B18" s="47"/>
      <c r="C18" s="48"/>
      <c r="D18" s="47"/>
      <c r="E18" s="48"/>
      <c r="F18" s="47"/>
      <c r="G18" s="47"/>
      <c r="H18" s="47"/>
      <c r="I18" s="47"/>
      <c r="J18" s="47"/>
      <c r="K18" s="49"/>
      <c r="L18" s="38"/>
      <c r="M18" s="13"/>
      <c r="N18" s="95"/>
      <c r="O18" s="90"/>
      <c r="P18" s="90"/>
      <c r="Q18" s="19"/>
      <c r="S18" s="37" cm="1">
        <f t="array" ref="S18">_xlfn.IFS($H18="春夏学期","SS",$H18="春学期","SS",$H18="夏学期","SS",$H18="GEP（春）","SS",$H18="GEP（夏）","SS",$H18="集中（夏1）","SS",$H18="秋冬学期","AW",$H18="秋学期","AW",$H18="冬学期","AW",$H18="通年","AW",$H18="GEP（秋）","AW",$H18="GEP（冬）","AW",$H18="集中（冬1）","AW",$H18="集中（冬2）","AW",$H18="集中（冬3）","AW",$H18="集中（冬4）","AW",H18="",0)</f>
        <v>0</v>
      </c>
      <c r="T18" s="37" t="str" cm="1">
        <f t="array" ref="T18">_xlfn.IFS(AND($G18&gt;0,$G18&lt;$S$3),"YES",AND($G18=$S$3,$S18="SS",$U$3="夏"),"YES",AND($G18=$S$3,$S18="AW",$U$3="夏"),"NO",AND($G18=$S$3,$U$3="冬"),"YES",$G18&gt;$S$3,"NO",$G18=0,"NO")</f>
        <v>NO</v>
      </c>
      <c r="V18" s="33" t="s">
        <v>27</v>
      </c>
      <c r="Z18" s="13"/>
    </row>
    <row r="19" spans="1:26" x14ac:dyDescent="0.4">
      <c r="A19" s="46"/>
      <c r="B19" s="47"/>
      <c r="C19" s="48"/>
      <c r="D19" s="47"/>
      <c r="E19" s="48"/>
      <c r="F19" s="47"/>
      <c r="G19" s="47"/>
      <c r="H19" s="47"/>
      <c r="I19" s="47"/>
      <c r="J19" s="47"/>
      <c r="K19" s="49"/>
      <c r="L19" s="38"/>
      <c r="M19" s="13"/>
      <c r="N19" s="18" t="s">
        <v>17</v>
      </c>
      <c r="O19" s="18" t="s">
        <v>18</v>
      </c>
      <c r="P19" s="18" t="s">
        <v>12</v>
      </c>
      <c r="Q19" s="19"/>
      <c r="S19" s="37" cm="1">
        <f t="array" ref="S19">_xlfn.IFS($H19="春夏学期","SS",$H19="春学期","SS",$H19="夏学期","SS",$H19="GEP（春）","SS",$H19="GEP（夏）","SS",$H19="集中（夏1）","SS",$H19="秋冬学期","AW",$H19="秋学期","AW",$H19="冬学期","AW",$H19="通年","AW",$H19="GEP（秋）","AW",$H19="GEP（冬）","AW",$H19="集中（冬1）","AW",$H19="集中（冬2）","AW",$H19="集中（冬3）","AW",$H19="集中（冬4）","AW",H19="",0)</f>
        <v>0</v>
      </c>
      <c r="T19" s="37" t="str" cm="1">
        <f t="array" ref="T19">_xlfn.IFS(AND($G19&gt;0,$G19&lt;$S$3),"YES",AND($G19=$S$3,$S19="SS",$U$3="夏"),"YES",AND($G19=$S$3,$S19="AW",$U$3="夏"),"NO",AND($G19=$S$3,$U$3="冬"),"YES",$G19&gt;$S$3,"NO",$G19=0,"NO")</f>
        <v>NO</v>
      </c>
      <c r="V19" s="24" t="s">
        <v>17</v>
      </c>
      <c r="W19" s="24" t="s">
        <v>18</v>
      </c>
      <c r="X19" s="24" t="s">
        <v>12</v>
      </c>
      <c r="Z19" s="13"/>
    </row>
    <row r="20" spans="1:26" x14ac:dyDescent="0.4">
      <c r="A20" s="46"/>
      <c r="B20" s="47"/>
      <c r="C20" s="48"/>
      <c r="D20" s="47"/>
      <c r="E20" s="48"/>
      <c r="F20" s="47"/>
      <c r="G20" s="47"/>
      <c r="H20" s="47"/>
      <c r="I20" s="47"/>
      <c r="J20" s="47"/>
      <c r="K20" s="49"/>
      <c r="L20" s="38"/>
      <c r="M20" s="13"/>
      <c r="N20" s="4" t="s">
        <v>11</v>
      </c>
      <c r="O20" s="25">
        <f>SUMIFS(F:F,T:T,"YES", J:J, "A+",D:D, "&lt;&gt;GPA対象外")</f>
        <v>0</v>
      </c>
      <c r="P20" s="24">
        <f>O20*3</f>
        <v>0</v>
      </c>
      <c r="Q20" s="19"/>
      <c r="S20" s="37" cm="1">
        <f t="array" ref="S20">_xlfn.IFS($H20="春夏学期","SS",$H20="春学期","SS",$H20="夏学期","SS",$H20="GEP（春）","SS",$H20="GEP（夏）","SS",$H20="集中（夏1）","SS",$H20="秋冬学期","AW",$H20="秋学期","AW",$H20="冬学期","AW",$H20="通年","AW",$H20="GEP（秋）","AW",$H20="GEP（冬）","AW",$H20="集中（冬1）","AW",$H20="集中（冬2）","AW",$H20="集中（冬3）","AW",$H20="集中（冬4）","AW",H20="",0)</f>
        <v>0</v>
      </c>
      <c r="T20" s="37" t="str" cm="1">
        <f t="array" ref="T20">_xlfn.IFS(AND($G20&gt;0,$G20&lt;$S$3),"YES",AND($G20=$S$3,$S20="SS",$U$3="夏"),"YES",AND($G20=$S$3,$S20="AW",$U$3="夏"),"NO",AND($G20=$S$3,$U$3="冬"),"YES",$G20&gt;$S$3,"NO",$G20=0,"NO")</f>
        <v>NO</v>
      </c>
      <c r="V20" s="4" t="s">
        <v>11</v>
      </c>
      <c r="W20" s="23">
        <f>SUMIFS('CELS (教務課確認用)'!F:F, 'CELS (教務課確認用)'!J:J, "A+", 'CELS (教務課確認用)'!D:D, "&lt;&gt;GPA対象外")</f>
        <v>0</v>
      </c>
      <c r="X20" s="24">
        <f>W20*3</f>
        <v>0</v>
      </c>
      <c r="Z20" s="13"/>
    </row>
    <row r="21" spans="1:26" x14ac:dyDescent="0.4">
      <c r="A21" s="46"/>
      <c r="B21" s="47"/>
      <c r="C21" s="48"/>
      <c r="D21" s="47"/>
      <c r="E21" s="48"/>
      <c r="F21" s="47"/>
      <c r="G21" s="47"/>
      <c r="H21" s="47"/>
      <c r="I21" s="47"/>
      <c r="J21" s="47"/>
      <c r="K21" s="49"/>
      <c r="L21" s="38"/>
      <c r="M21" s="13"/>
      <c r="N21" s="4" t="s">
        <v>0</v>
      </c>
      <c r="O21" s="25">
        <f>SUMIFS(F:F,T:T,"YES", J:J, "A",D:D, "&lt;&gt;GPA対象外")</f>
        <v>0</v>
      </c>
      <c r="P21" s="24">
        <f>O21*3</f>
        <v>0</v>
      </c>
      <c r="Q21" s="19"/>
      <c r="S21" s="37" cm="1">
        <f t="array" ref="S21">_xlfn.IFS($H21="春夏学期","SS",$H21="春学期","SS",$H21="夏学期","SS",$H21="GEP（春）","SS",$H21="GEP（夏）","SS",$H21="集中（夏1）","SS",$H21="秋冬学期","AW",$H21="秋学期","AW",$H21="冬学期","AW",$H21="通年","AW",$H21="GEP（秋）","AW",$H21="GEP（冬）","AW",$H21="集中（冬1）","AW",$H21="集中（冬2）","AW",$H21="集中（冬3）","AW",$H21="集中（冬4）","AW",H21="",0)</f>
        <v>0</v>
      </c>
      <c r="T21" s="37" t="str" cm="1">
        <f t="array" ref="T21">_xlfn.IFS(AND($G21&gt;0,$G21&lt;$S$3),"YES",AND($G21=$S$3,$S21="SS",$U$3="夏"),"YES",AND($G21=$S$3,$S21="AW",$U$3="夏"),"NO",AND($G21=$S$3,$U$3="冬"),"YES",$G21&gt;$S$3,"NO",$G21=0,"NO")</f>
        <v>NO</v>
      </c>
      <c r="V21" s="4" t="s">
        <v>0</v>
      </c>
      <c r="W21" s="23">
        <f>SUMIFS('CELS (教務課確認用)'!F:F, 'CELS (教務課確認用)'!J:J, "A", 'CELS (教務課確認用)'!D:D, "&lt;&gt;GPA対象外")</f>
        <v>0</v>
      </c>
      <c r="X21" s="24">
        <f>W21*3</f>
        <v>0</v>
      </c>
      <c r="Z21" s="13"/>
    </row>
    <row r="22" spans="1:26" x14ac:dyDescent="0.4">
      <c r="A22" s="46"/>
      <c r="B22" s="47"/>
      <c r="C22" s="48"/>
      <c r="D22" s="47"/>
      <c r="E22" s="48"/>
      <c r="F22" s="47"/>
      <c r="G22" s="47"/>
      <c r="H22" s="47"/>
      <c r="I22" s="47"/>
      <c r="J22" s="47"/>
      <c r="K22" s="49"/>
      <c r="L22" s="38"/>
      <c r="M22" s="13"/>
      <c r="N22" s="4" t="s">
        <v>1</v>
      </c>
      <c r="O22" s="25">
        <f>SUMIFS(F:F,T:T,"YES", J:J, "B",D:D, "&lt;&gt;GPA対象外")</f>
        <v>0</v>
      </c>
      <c r="P22" s="24">
        <f>O22*2</f>
        <v>0</v>
      </c>
      <c r="Q22" s="19"/>
      <c r="S22" s="37" cm="1">
        <f t="array" ref="S22">_xlfn.IFS($H22="春夏学期","SS",$H22="春学期","SS",$H22="夏学期","SS",$H22="GEP（春）","SS",$H22="GEP（夏）","SS",$H22="集中（夏1）","SS",$H22="秋冬学期","AW",$H22="秋学期","AW",$H22="冬学期","AW",$H22="通年","AW",$H22="GEP（秋）","AW",$H22="GEP（冬）","AW",$H22="集中（冬1）","AW",$H22="集中（冬2）","AW",$H22="集中（冬3）","AW",$H22="集中（冬4）","AW",H22="",0)</f>
        <v>0</v>
      </c>
      <c r="T22" s="37" t="str" cm="1">
        <f t="array" ref="T22">_xlfn.IFS(AND($G22&gt;0,$G22&lt;$S$3),"YES",AND($G22=$S$3,$S22="SS",$U$3="夏"),"YES",AND($G22=$S$3,$S22="AW",$U$3="夏"),"NO",AND($G22=$S$3,$U$3="冬"),"YES",$G22&gt;$S$3,"NO",$G22=0,"NO")</f>
        <v>NO</v>
      </c>
      <c r="V22" s="4" t="s">
        <v>1</v>
      </c>
      <c r="W22" s="23">
        <f>SUMIFS('CELS (教務課確認用)'!F:F, 'CELS (教務課確認用)'!J:J, "B", 'CELS (教務課確認用)'!D:D, "&lt;&gt;GPA対象外")</f>
        <v>0</v>
      </c>
      <c r="X22" s="24">
        <f>W22*2</f>
        <v>0</v>
      </c>
      <c r="Z22" s="13"/>
    </row>
    <row r="23" spans="1:26" x14ac:dyDescent="0.4">
      <c r="A23" s="46"/>
      <c r="B23" s="47"/>
      <c r="C23" s="48"/>
      <c r="D23" s="47"/>
      <c r="E23" s="48"/>
      <c r="F23" s="47"/>
      <c r="G23" s="47"/>
      <c r="H23" s="47"/>
      <c r="I23" s="47"/>
      <c r="J23" s="47"/>
      <c r="K23" s="49"/>
      <c r="L23" s="38"/>
      <c r="M23" s="13"/>
      <c r="N23" s="4" t="s">
        <v>2</v>
      </c>
      <c r="O23" s="25">
        <f>SUMIFS(F:F,T:T,"YES", J:J, "C",D:D, "&lt;&gt;GPA対象外")</f>
        <v>0</v>
      </c>
      <c r="P23" s="24">
        <f>O23*1</f>
        <v>0</v>
      </c>
      <c r="Q23" s="19"/>
      <c r="S23" s="37" cm="1">
        <f t="array" ref="S23">_xlfn.IFS($H23="春夏学期","SS",$H23="春学期","SS",$H23="夏学期","SS",$H23="GEP（春）","SS",$H23="GEP（夏）","SS",$H23="集中（夏1）","SS",$H23="秋冬学期","AW",$H23="秋学期","AW",$H23="冬学期","AW",$H23="通年","AW",$H23="GEP（秋）","AW",$H23="GEP（冬）","AW",$H23="集中（冬1）","AW",$H23="集中（冬2）","AW",$H23="集中（冬3）","AW",$H23="集中（冬4）","AW",H23="",0)</f>
        <v>0</v>
      </c>
      <c r="T23" s="37" t="str" cm="1">
        <f t="array" ref="T23">_xlfn.IFS(AND($G23&gt;0,$G23&lt;$S$3),"YES",AND($G23=$S$3,$S23="SS",$U$3="夏"),"YES",AND($G23=$S$3,$S23="AW",$U$3="夏"),"NO",AND($G23=$S$3,$U$3="冬"),"YES",$G23&gt;$S$3,"NO",$G23=0,"NO")</f>
        <v>NO</v>
      </c>
      <c r="V23" s="4" t="s">
        <v>2</v>
      </c>
      <c r="W23" s="23">
        <f>SUMIFS('CELS (教務課確認用)'!F:F, 'CELS (教務課確認用)'!J:J, "C", 'CELS (教務課確認用)'!D:D, "&lt;&gt;GPA対象外")</f>
        <v>0</v>
      </c>
      <c r="X23" s="24">
        <f>W23*1</f>
        <v>0</v>
      </c>
      <c r="Z23" s="13"/>
    </row>
    <row r="24" spans="1:26" x14ac:dyDescent="0.4">
      <c r="A24" s="46"/>
      <c r="B24" s="47"/>
      <c r="C24" s="48"/>
      <c r="D24" s="47"/>
      <c r="E24" s="48"/>
      <c r="F24" s="47"/>
      <c r="G24" s="47"/>
      <c r="H24" s="47"/>
      <c r="I24" s="47"/>
      <c r="J24" s="47"/>
      <c r="K24" s="49"/>
      <c r="L24" s="38"/>
      <c r="M24" s="13"/>
      <c r="N24" s="4" t="s">
        <v>3</v>
      </c>
      <c r="O24" s="25">
        <f>SUMIFS(F:F,T:T,"YES", J:J, "F",D:D, "&lt;&gt;GPA対象外")</f>
        <v>0</v>
      </c>
      <c r="P24" s="26">
        <f>O24*0</f>
        <v>0</v>
      </c>
      <c r="Q24" s="19"/>
      <c r="S24" s="37" cm="1">
        <f t="array" ref="S24">_xlfn.IFS($H24="春夏学期","SS",$H24="春学期","SS",$H24="夏学期","SS",$H24="GEP（春）","SS",$H24="GEP（夏）","SS",$H24="集中（夏1）","SS",$H24="秋冬学期","AW",$H24="秋学期","AW",$H24="冬学期","AW",$H24="通年","AW",$H24="GEP（秋）","AW",$H24="GEP（冬）","AW",$H24="集中（冬1）","AW",$H24="集中（冬2）","AW",$H24="集中（冬3）","AW",$H24="集中（冬4）","AW",H24="",0)</f>
        <v>0</v>
      </c>
      <c r="T24" s="37" t="str" cm="1">
        <f t="array" ref="T24">_xlfn.IFS(AND($G24&gt;0,$G24&lt;$S$3),"YES",AND($G24=$S$3,$S24="SS",$U$3="夏"),"YES",AND($G24=$S$3,$S24="AW",$U$3="夏"),"NO",AND($G24=$S$3,$U$3="冬"),"YES",$G24&gt;$S$3,"NO",$G24=0,"NO")</f>
        <v>NO</v>
      </c>
      <c r="V24" s="4" t="s">
        <v>3</v>
      </c>
      <c r="W24" s="23">
        <f>SUMIFS('CELS (教務課確認用)'!F:F, 'CELS (教務課確認用)'!J:J, "F", 'CELS (教務課確認用)'!D:D, "&lt;&gt;GPA対象外")</f>
        <v>0</v>
      </c>
      <c r="X24" s="26">
        <f>W24*0</f>
        <v>0</v>
      </c>
      <c r="Z24" s="13"/>
    </row>
    <row r="25" spans="1:26" ht="19.5" thickBot="1" x14ac:dyDescent="0.45">
      <c r="A25" s="46"/>
      <c r="B25" s="47"/>
      <c r="C25" s="48"/>
      <c r="D25" s="47"/>
      <c r="E25" s="48"/>
      <c r="F25" s="47"/>
      <c r="G25" s="47"/>
      <c r="H25" s="47"/>
      <c r="I25" s="47"/>
      <c r="J25" s="47"/>
      <c r="K25" s="49"/>
      <c r="L25" s="38"/>
      <c r="M25" s="13"/>
      <c r="N25" s="4"/>
      <c r="O25" s="23">
        <f>SUM(O20:O24)</f>
        <v>0</v>
      </c>
      <c r="P25" s="26">
        <f>SUM(P20:P24)</f>
        <v>0</v>
      </c>
      <c r="Q25" s="30"/>
      <c r="S25" s="37" cm="1">
        <f t="array" ref="S25">_xlfn.IFS($H25="春夏学期","SS",$H25="春学期","SS",$H25="夏学期","SS",$H25="GEP（春）","SS",$H25="GEP（夏）","SS",$H25="集中（夏1）","SS",$H25="秋冬学期","AW",$H25="秋学期","AW",$H25="冬学期","AW",$H25="通年","AW",$H25="GEP（秋）","AW",$H25="GEP（冬）","AW",$H25="集中（冬1）","AW",$H25="集中（冬2）","AW",$H25="集中（冬3）","AW",$H25="集中（冬4）","AW",H25="",0)</f>
        <v>0</v>
      </c>
      <c r="T25" s="37" t="str" cm="1">
        <f t="array" ref="T25">_xlfn.IFS(AND($G25&gt;0,$G25&lt;$S$3),"YES",AND($G25=$S$3,$S25="SS",$U$3="夏"),"YES",AND($G25=$S$3,$S25="AW",$U$3="夏"),"NO",AND($G25=$S$3,$U$3="冬"),"YES",$G25&gt;$S$3,"NO",$G25=0,"NO")</f>
        <v>NO</v>
      </c>
      <c r="V25" s="4"/>
      <c r="W25" s="23">
        <f>SUM(W20:W24)</f>
        <v>0</v>
      </c>
      <c r="X25" s="26">
        <f>SUM(X20:X24)</f>
        <v>0</v>
      </c>
      <c r="Z25" s="13"/>
    </row>
    <row r="26" spans="1:26" ht="19.5" thickBot="1" x14ac:dyDescent="0.45">
      <c r="A26" s="46"/>
      <c r="B26" s="47"/>
      <c r="C26" s="48"/>
      <c r="D26" s="47"/>
      <c r="E26" s="48"/>
      <c r="F26" s="47"/>
      <c r="G26" s="47"/>
      <c r="H26" s="47"/>
      <c r="I26" s="47"/>
      <c r="J26" s="47"/>
      <c r="K26" s="49"/>
      <c r="L26" s="38"/>
      <c r="M26" s="13"/>
      <c r="N26" s="82" t="s">
        <v>65</v>
      </c>
      <c r="O26" s="82"/>
      <c r="P26" s="116" t="e">
        <f>P25/O25</f>
        <v>#DIV/0!</v>
      </c>
      <c r="S26" s="37" cm="1">
        <f t="array" ref="S26">_xlfn.IFS($H26="春夏学期","SS",$H26="春学期","SS",$H26="夏学期","SS",$H26="GEP（春）","SS",$H26="GEP（夏）","SS",$H26="集中（夏1）","SS",$H26="秋冬学期","AW",$H26="秋学期","AW",$H26="冬学期","AW",$H26="通年","AW",$H26="GEP（秋）","AW",$H26="GEP（冬）","AW",$H26="集中（冬1）","AW",$H26="集中（冬2）","AW",$H26="集中（冬3）","AW",$H26="集中（冬4）","AW",H26="",0)</f>
        <v>0</v>
      </c>
      <c r="T26" s="37" t="str" cm="1">
        <f t="array" ref="T26">_xlfn.IFS(AND($G26&gt;0,$G26&lt;$S$3),"YES",AND($G26=$S$3,$S26="SS",$U$3="夏"),"YES",AND($G26=$S$3,$S26="AW",$U$3="夏"),"NO",AND($G26=$S$3,$U$3="冬"),"YES",$G26&gt;$S$3,"NO",$G26=0,"NO")</f>
        <v>NO</v>
      </c>
      <c r="V26" s="82"/>
      <c r="W26" s="83"/>
      <c r="X26" s="77" t="e">
        <f>(SUM(X25)/W25)</f>
        <v>#DIV/0!</v>
      </c>
      <c r="Z26" s="13"/>
    </row>
    <row r="27" spans="1:26" ht="18.75" customHeight="1" x14ac:dyDescent="0.4">
      <c r="A27" s="46"/>
      <c r="B27" s="47"/>
      <c r="C27" s="48"/>
      <c r="D27" s="47"/>
      <c r="E27" s="48"/>
      <c r="F27" s="47"/>
      <c r="G27" s="47"/>
      <c r="H27" s="47"/>
      <c r="I27" s="47"/>
      <c r="J27" s="47"/>
      <c r="K27" s="49"/>
      <c r="L27" s="38"/>
      <c r="M27" s="13"/>
      <c r="P27" s="68" t="s">
        <v>57</v>
      </c>
      <c r="S27" s="37" cm="1">
        <f t="array" ref="S27">_xlfn.IFS($H27="春夏学期","SS",$H27="春学期","SS",$H27="夏学期","SS",$H27="GEP（春）","SS",$H27="GEP（夏）","SS",$H27="集中（夏1）","SS",$H27="秋冬学期","AW",$H27="秋学期","AW",$H27="冬学期","AW",$H27="通年","AW",$H27="GEP（秋）","AW",$H27="GEP（冬）","AW",$H27="集中（冬1）","AW",$H27="集中（冬2）","AW",$H27="集中（冬3）","AW",$H27="集中（冬4）","AW",H27="",0)</f>
        <v>0</v>
      </c>
      <c r="T27" s="37" t="str" cm="1">
        <f t="array" ref="T27">_xlfn.IFS(AND($G27&gt;0,$G27&lt;$S$3),"YES",AND($G27=$S$3,$S27="SS",$U$3="夏"),"YES",AND($G27=$S$3,$S27="AW",$U$3="夏"),"NO",AND($G27=$S$3,$U$3="冬"),"YES",$G27&gt;$S$3,"NO",$G27=0,"NO")</f>
        <v>NO</v>
      </c>
      <c r="Z27" s="13"/>
    </row>
    <row r="28" spans="1:26" x14ac:dyDescent="0.4">
      <c r="A28" s="46"/>
      <c r="B28" s="47"/>
      <c r="C28" s="48"/>
      <c r="D28" s="47"/>
      <c r="E28" s="48"/>
      <c r="F28" s="47"/>
      <c r="G28" s="47"/>
      <c r="H28" s="47"/>
      <c r="I28" s="47"/>
      <c r="J28" s="47"/>
      <c r="K28" s="49"/>
      <c r="L28" s="38"/>
      <c r="M28" s="13"/>
      <c r="S28" s="37" cm="1">
        <f t="array" ref="S28">_xlfn.IFS($H28="春夏学期","SS",$H28="春学期","SS",$H28="夏学期","SS",$H28="GEP（春）","SS",$H28="GEP（夏）","SS",$H28="集中（夏1）","SS",$H28="秋冬学期","AW",$H28="秋学期","AW",$H28="冬学期","AW",$H28="通年","AW",$H28="GEP（秋）","AW",$H28="GEP（冬）","AW",$H28="集中（冬1）","AW",$H28="集中（冬2）","AW",$H28="集中（冬3）","AW",$H28="集中（冬4）","AW",H28="",0)</f>
        <v>0</v>
      </c>
      <c r="T28" s="37" t="str" cm="1">
        <f t="array" ref="T28">_xlfn.IFS(AND($G28&gt;0,$G28&lt;$S$3),"YES",AND($G28=$S$3,$S28="SS",$U$3="夏"),"YES",AND($G28=$S$3,$S28="AW",$U$3="夏"),"NO",AND($G28=$S$3,$U$3="冬"),"YES",$G28&gt;$S$3,"NO",$G28=0,"NO")</f>
        <v>NO</v>
      </c>
      <c r="Z28" s="13"/>
    </row>
    <row r="29" spans="1:26" x14ac:dyDescent="0.4">
      <c r="A29" s="46"/>
      <c r="B29" s="47"/>
      <c r="C29" s="48"/>
      <c r="D29" s="47"/>
      <c r="E29" s="48"/>
      <c r="F29" s="47"/>
      <c r="G29" s="47"/>
      <c r="H29" s="47"/>
      <c r="I29" s="47"/>
      <c r="J29" s="47"/>
      <c r="K29" s="49"/>
      <c r="L29" s="38"/>
      <c r="M29" s="13"/>
      <c r="N29" s="91" t="s">
        <v>60</v>
      </c>
      <c r="O29" s="93" t="s">
        <v>54</v>
      </c>
      <c r="P29" s="93"/>
      <c r="S29" s="37" cm="1">
        <f t="array" ref="S29">_xlfn.IFS($H29="春夏学期","SS",$H29="春学期","SS",$H29="夏学期","SS",$H29="GEP（春）","SS",$H29="GEP（夏）","SS",$H29="集中（夏1）","SS",$H29="秋冬学期","AW",$H29="秋学期","AW",$H29="冬学期","AW",$H29="通年","AW",$H29="GEP（秋）","AW",$H29="GEP（冬）","AW",$H29="集中（冬1）","AW",$H29="集中（冬2）","AW",$H29="集中（冬3）","AW",$H29="集中（冬4）","AW",H29="",0)</f>
        <v>0</v>
      </c>
      <c r="T29" s="37" t="str" cm="1">
        <f t="array" ref="T29">_xlfn.IFS(AND($G29&gt;0,$G29&lt;$S$3),"YES",AND($G29=$S$3,$S29="SS",$U$3="夏"),"YES",AND($G29=$S$3,$S29="AW",$U$3="夏"),"NO",AND($G29=$S$3,$U$3="冬"),"YES",$G29&gt;$S$3,"NO",$G29=0,"NO")</f>
        <v>NO</v>
      </c>
      <c r="Z29" s="13"/>
    </row>
    <row r="30" spans="1:26" x14ac:dyDescent="0.4">
      <c r="A30" s="46"/>
      <c r="B30" s="47"/>
      <c r="C30" s="48"/>
      <c r="D30" s="47"/>
      <c r="E30" s="48"/>
      <c r="F30" s="47"/>
      <c r="G30" s="47"/>
      <c r="H30" s="47"/>
      <c r="I30" s="47"/>
      <c r="J30" s="47"/>
      <c r="K30" s="49"/>
      <c r="L30" s="38"/>
      <c r="M30" s="13"/>
      <c r="N30" s="92"/>
      <c r="O30" s="90"/>
      <c r="P30" s="90"/>
      <c r="S30" s="37" cm="1">
        <f t="array" ref="S30">_xlfn.IFS($H30="春夏学期","SS",$H30="春学期","SS",$H30="夏学期","SS",$H30="GEP（春）","SS",$H30="GEP（夏）","SS",$H30="集中（夏1）","SS",$H30="秋冬学期","AW",$H30="秋学期","AW",$H30="冬学期","AW",$H30="通年","AW",$H30="GEP（秋）","AW",$H30="GEP（冬）","AW",$H30="集中（冬1）","AW",$H30="集中（冬2）","AW",$H30="集中（冬3）","AW",$H30="集中（冬4）","AW",H30="",0)</f>
        <v>0</v>
      </c>
      <c r="T30" s="37" t="str" cm="1">
        <f t="array" ref="T30">_xlfn.IFS(AND($G30&gt;0,$G30&lt;$S$3),"YES",AND($G30=$S$3,$S30="SS",$U$3="夏"),"YES",AND($G30=$S$3,$S30="AW",$U$3="夏"),"NO",AND($G30=$S$3,$U$3="冬"),"YES",$G30&gt;$S$3,"NO",$G30=0,"NO")</f>
        <v>NO</v>
      </c>
      <c r="V30" s="33" t="s">
        <v>25</v>
      </c>
      <c r="Z30" s="13"/>
    </row>
    <row r="31" spans="1:26" x14ac:dyDescent="0.4">
      <c r="A31" s="46"/>
      <c r="B31" s="47"/>
      <c r="C31" s="48"/>
      <c r="D31" s="47"/>
      <c r="E31" s="48"/>
      <c r="F31" s="47"/>
      <c r="G31" s="47"/>
      <c r="H31" s="47"/>
      <c r="I31" s="47"/>
      <c r="J31" s="47"/>
      <c r="K31" s="49"/>
      <c r="L31" s="38"/>
      <c r="M31" s="13"/>
      <c r="N31" s="18" t="s">
        <v>17</v>
      </c>
      <c r="O31" s="18" t="s">
        <v>18</v>
      </c>
      <c r="P31" s="18" t="s">
        <v>12</v>
      </c>
      <c r="S31" s="37" cm="1">
        <f t="array" ref="S31">_xlfn.IFS($H31="春夏学期","SS",$H31="春学期","SS",$H31="夏学期","SS",$H31="GEP（春）","SS",$H31="GEP（夏）","SS",$H31="集中（夏1）","SS",$H31="秋冬学期","AW",$H31="秋学期","AW",$H31="冬学期","AW",$H31="通年","AW",$H31="GEP（秋）","AW",$H31="GEP（冬）","AW",$H31="集中（冬1）","AW",$H31="集中（冬2）","AW",$H31="集中（冬3）","AW",$H31="集中（冬4）","AW",H31="",0)</f>
        <v>0</v>
      </c>
      <c r="T31" s="37" t="str" cm="1">
        <f t="array" ref="T31">_xlfn.IFS(AND($G31&gt;0,$G31&lt;$S$3),"YES",AND($G31=$S$3,$S31="SS",$U$3="夏"),"YES",AND($G31=$S$3,$S31="AW",$U$3="夏"),"NO",AND($G31=$S$3,$U$3="冬"),"YES",$G31&gt;$S$3,"NO",$G31=0,"NO")</f>
        <v>NO</v>
      </c>
      <c r="V31" s="24" t="s">
        <v>17</v>
      </c>
      <c r="W31" s="24" t="s">
        <v>18</v>
      </c>
      <c r="X31" s="24" t="s">
        <v>12</v>
      </c>
      <c r="Z31" s="13"/>
    </row>
    <row r="32" spans="1:26" x14ac:dyDescent="0.4">
      <c r="A32" s="46"/>
      <c r="B32" s="47"/>
      <c r="C32" s="48"/>
      <c r="D32" s="47"/>
      <c r="E32" s="48"/>
      <c r="F32" s="47"/>
      <c r="G32" s="47"/>
      <c r="H32" s="47"/>
      <c r="I32" s="47"/>
      <c r="J32" s="47"/>
      <c r="K32" s="49"/>
      <c r="L32" s="38"/>
      <c r="M32" s="13"/>
      <c r="N32" s="4" t="s">
        <v>11</v>
      </c>
      <c r="O32" s="25">
        <f>SUMIFS(F:F,T:T,"YES", J:J, "A+",D:D, "&lt;&gt;GPA対象外")</f>
        <v>0</v>
      </c>
      <c r="P32" s="24">
        <f>O32*4</f>
        <v>0</v>
      </c>
      <c r="S32" s="37" cm="1">
        <f t="array" ref="S32">_xlfn.IFS($H32="春夏学期","SS",$H32="春学期","SS",$H32="夏学期","SS",$H32="GEP（春）","SS",$H32="GEP（夏）","SS",$H32="集中（夏1）","SS",$H32="秋冬学期","AW",$H32="秋学期","AW",$H32="冬学期","AW",$H32="通年","AW",$H32="GEP（秋）","AW",$H32="GEP（冬）","AW",$H32="集中（冬1）","AW",$H32="集中（冬2）","AW",$H32="集中（冬3）","AW",$H32="集中（冬4）","AW",H32="",0)</f>
        <v>0</v>
      </c>
      <c r="T32" s="37" t="str" cm="1">
        <f t="array" ref="T32">_xlfn.IFS(AND($G32&gt;0,$G32&lt;$S$3),"YES",AND($G32=$S$3,$S32="SS",$U$3="夏"),"YES",AND($G32=$S$3,$S32="AW",$U$3="夏"),"NO",AND($G32=$S$3,$U$3="冬"),"YES",$G32&gt;$S$3,"NO",$G32=0,"NO")</f>
        <v>NO</v>
      </c>
      <c r="V32" s="4" t="s">
        <v>11</v>
      </c>
      <c r="W32" s="23">
        <f>SUMIFS('CELS (教務課確認用)'!R:R, 'CELS (教務課確認用)'!V:V, "A+", 'CELS (教務課確認用)'!P:P, "&lt;&gt;GPA対象外")</f>
        <v>0</v>
      </c>
      <c r="X32" s="24">
        <f>W32*4</f>
        <v>0</v>
      </c>
      <c r="Z32" s="13"/>
    </row>
    <row r="33" spans="1:26" x14ac:dyDescent="0.4">
      <c r="A33" s="46"/>
      <c r="B33" s="47"/>
      <c r="C33" s="48"/>
      <c r="D33" s="47"/>
      <c r="E33" s="48"/>
      <c r="F33" s="47"/>
      <c r="G33" s="47"/>
      <c r="H33" s="47"/>
      <c r="I33" s="47"/>
      <c r="J33" s="47"/>
      <c r="K33" s="49"/>
      <c r="L33" s="38"/>
      <c r="M33" s="13"/>
      <c r="N33" s="4" t="s">
        <v>0</v>
      </c>
      <c r="O33" s="25">
        <f>SUMIFS(F:F,T:T,"YES", J:J, "A",D:D, "&lt;&gt;GPA対象外")</f>
        <v>0</v>
      </c>
      <c r="P33" s="24">
        <f>O33*4</f>
        <v>0</v>
      </c>
      <c r="S33" s="37" cm="1">
        <f t="array" ref="S33">_xlfn.IFS($H33="春夏学期","SS",$H33="春学期","SS",$H33="夏学期","SS",$H33="GEP（春）","SS",$H33="GEP（夏）","SS",$H33="集中（夏1）","SS",$H33="秋冬学期","AW",$H33="秋学期","AW",$H33="冬学期","AW",$H33="通年","AW",$H33="GEP（秋）","AW",$H33="GEP（冬）","AW",$H33="集中（冬1）","AW",$H33="集中（冬2）","AW",$H33="集中（冬3）","AW",$H33="集中（冬4）","AW",H33="",0)</f>
        <v>0</v>
      </c>
      <c r="T33" s="37" t="str" cm="1">
        <f t="array" ref="T33">_xlfn.IFS(AND($G33&gt;0,$G33&lt;$S$3),"YES",AND($G33=$S$3,$S33="SS",$U$3="夏"),"YES",AND($G33=$S$3,$S33="AW",$U$3="夏"),"NO",AND($G33=$S$3,$U$3="冬"),"YES",$G33&gt;$S$3,"NO",$G33=0,"NO")</f>
        <v>NO</v>
      </c>
      <c r="V33" s="4" t="s">
        <v>0</v>
      </c>
      <c r="W33" s="23">
        <f>SUMIFS('CELS (教務課確認用)'!R:R, 'CELS (教務課確認用)'!V:V, "A", 'CELS (教務課確認用)'!P:P, "&lt;&gt;GPA対象外")</f>
        <v>0</v>
      </c>
      <c r="X33" s="24">
        <f>W33*4</f>
        <v>0</v>
      </c>
      <c r="Z33" s="13"/>
    </row>
    <row r="34" spans="1:26" x14ac:dyDescent="0.4">
      <c r="A34" s="46"/>
      <c r="B34" s="47"/>
      <c r="C34" s="48"/>
      <c r="D34" s="47"/>
      <c r="E34" s="48"/>
      <c r="F34" s="47"/>
      <c r="G34" s="47"/>
      <c r="H34" s="47"/>
      <c r="I34" s="47"/>
      <c r="J34" s="47"/>
      <c r="K34" s="49"/>
      <c r="L34" s="38"/>
      <c r="M34" s="13"/>
      <c r="N34" s="4" t="s">
        <v>1</v>
      </c>
      <c r="O34" s="25">
        <f>SUMIFS(F:F,T:T,"YES", J:J, "B",D:D, "&lt;&gt;GPA対象外")</f>
        <v>0</v>
      </c>
      <c r="P34" s="24">
        <f>O34*3</f>
        <v>0</v>
      </c>
      <c r="S34" s="37" cm="1">
        <f t="array" ref="S34">_xlfn.IFS($H34="春夏学期","SS",$H34="春学期","SS",$H34="夏学期","SS",$H34="GEP（春）","SS",$H34="GEP（夏）","SS",$H34="集中（夏1）","SS",$H34="秋冬学期","AW",$H34="秋学期","AW",$H34="冬学期","AW",$H34="通年","AW",$H34="GEP（秋）","AW",$H34="GEP（冬）","AW",$H34="集中（冬1）","AW",$H34="集中（冬2）","AW",$H34="集中（冬3）","AW",$H34="集中（冬4）","AW",H34="",0)</f>
        <v>0</v>
      </c>
      <c r="T34" s="37" t="str" cm="1">
        <f t="array" ref="T34">_xlfn.IFS(AND($G34&gt;0,$G34&lt;$S$3),"YES",AND($G34=$S$3,$S34="SS",$U$3="夏"),"YES",AND($G34=$S$3,$S34="AW",$U$3="夏"),"NO",AND($G34=$S$3,$U$3="冬"),"YES",$G34&gt;$S$3,"NO",$G34=0,"NO")</f>
        <v>NO</v>
      </c>
      <c r="V34" s="4" t="s">
        <v>1</v>
      </c>
      <c r="W34" s="23">
        <f>SUMIFS('CELS (教務課確認用)'!R:R, 'CELS (教務課確認用)'!V:V, "B", 'CELS (教務課確認用)'!P:P, "&lt;&gt;GPA対象外")</f>
        <v>0</v>
      </c>
      <c r="X34" s="24">
        <f>W34*3</f>
        <v>0</v>
      </c>
      <c r="Z34" s="13"/>
    </row>
    <row r="35" spans="1:26" x14ac:dyDescent="0.4">
      <c r="A35" s="46"/>
      <c r="B35" s="47"/>
      <c r="C35" s="48"/>
      <c r="D35" s="47"/>
      <c r="E35" s="48"/>
      <c r="F35" s="47"/>
      <c r="G35" s="47"/>
      <c r="H35" s="47"/>
      <c r="I35" s="47"/>
      <c r="J35" s="47"/>
      <c r="K35" s="49"/>
      <c r="L35" s="38"/>
      <c r="M35" s="13"/>
      <c r="N35" s="4" t="s">
        <v>2</v>
      </c>
      <c r="O35" s="25">
        <f>SUMIFS(F:F,T:T,"YES", J:J, "C",D:D, "&lt;&gt;GPA対象外")</f>
        <v>0</v>
      </c>
      <c r="P35" s="24">
        <f>O35*2</f>
        <v>0</v>
      </c>
      <c r="S35" s="37" cm="1">
        <f t="array" ref="S35">_xlfn.IFS($H35="春夏学期","SS",$H35="春学期","SS",$H35="夏学期","SS",$H35="GEP（春）","SS",$H35="GEP（夏）","SS",$H35="集中（夏1）","SS",$H35="秋冬学期","AW",$H35="秋学期","AW",$H35="冬学期","AW",$H35="通年","AW",$H35="GEP（秋）","AW",$H35="GEP（冬）","AW",$H35="集中（冬1）","AW",$H35="集中（冬2）","AW",$H35="集中（冬3）","AW",$H35="集中（冬4）","AW",H35="",0)</f>
        <v>0</v>
      </c>
      <c r="T35" s="37" t="str" cm="1">
        <f t="array" ref="T35">_xlfn.IFS(AND($G35&gt;0,$G35&lt;$S$3),"YES",AND($G35=$S$3,$S35="SS",$U$3="夏"),"YES",AND($G35=$S$3,$S35="AW",$U$3="夏"),"NO",AND($G35=$S$3,$U$3="冬"),"YES",$G35&gt;$S$3,"NO",$G35=0,"NO")</f>
        <v>NO</v>
      </c>
      <c r="V35" s="4" t="s">
        <v>2</v>
      </c>
      <c r="W35" s="23">
        <f>SUMIFS('CELS (教務課確認用)'!R:R, 'CELS (教務課確認用)'!V:V, "C", 'CELS (教務課確認用)'!P:P, "&lt;&gt;GPA対象外")</f>
        <v>0</v>
      </c>
      <c r="X35" s="24">
        <f>W35*2</f>
        <v>0</v>
      </c>
      <c r="Z35" s="13"/>
    </row>
    <row r="36" spans="1:26" x14ac:dyDescent="0.4">
      <c r="A36" s="46"/>
      <c r="B36" s="47"/>
      <c r="C36" s="48"/>
      <c r="D36" s="47"/>
      <c r="E36" s="48"/>
      <c r="F36" s="47"/>
      <c r="G36" s="47"/>
      <c r="H36" s="47"/>
      <c r="I36" s="47"/>
      <c r="J36" s="47"/>
      <c r="K36" s="49"/>
      <c r="L36" s="38"/>
      <c r="M36" s="13"/>
      <c r="N36" s="4" t="s">
        <v>3</v>
      </c>
      <c r="O36" s="25">
        <f>SUMIFS(F:F,T:T,"YES", J:J, "F",D:D, "&lt;&gt;GPA対象外")</f>
        <v>0</v>
      </c>
      <c r="P36" s="26">
        <f>O36*0</f>
        <v>0</v>
      </c>
      <c r="S36" s="37" cm="1">
        <f t="array" ref="S36">_xlfn.IFS($H36="春夏学期","SS",$H36="春学期","SS",$H36="夏学期","SS",$H36="GEP（春）","SS",$H36="GEP（夏）","SS",$H36="集中（夏1）","SS",$H36="秋冬学期","AW",$H36="秋学期","AW",$H36="冬学期","AW",$H36="通年","AW",$H36="GEP（秋）","AW",$H36="GEP（冬）","AW",$H36="集中（冬1）","AW",$H36="集中（冬2）","AW",$H36="集中（冬3）","AW",$H36="集中（冬4）","AW",H36="",0)</f>
        <v>0</v>
      </c>
      <c r="T36" s="37" t="str" cm="1">
        <f t="array" ref="T36">_xlfn.IFS(AND($G36&gt;0,$G36&lt;$S$3),"YES",AND($G36=$S$3,$S36="SS",$U$3="夏"),"YES",AND($G36=$S$3,$S36="AW",$U$3="夏"),"NO",AND($G36=$S$3,$U$3="冬"),"YES",$G36&gt;$S$3,"NO",$G36=0,"NO")</f>
        <v>NO</v>
      </c>
      <c r="V36" s="4" t="s">
        <v>3</v>
      </c>
      <c r="W36" s="23">
        <f>SUMIFS('CELS (教務課確認用)'!R:R, 'CELS (教務課確認用)'!V:V, "F", 'CELS (教務課確認用)'!P:P, "&lt;&gt;GPA対象外")</f>
        <v>0</v>
      </c>
      <c r="X36" s="26">
        <f>W36*0</f>
        <v>0</v>
      </c>
      <c r="Z36" s="13"/>
    </row>
    <row r="37" spans="1:26" ht="19.5" thickBot="1" x14ac:dyDescent="0.45">
      <c r="A37" s="46"/>
      <c r="B37" s="47"/>
      <c r="C37" s="48"/>
      <c r="D37" s="47"/>
      <c r="E37" s="48"/>
      <c r="F37" s="47"/>
      <c r="G37" s="47"/>
      <c r="H37" s="47"/>
      <c r="I37" s="47"/>
      <c r="J37" s="47"/>
      <c r="K37" s="49"/>
      <c r="L37" s="38"/>
      <c r="M37" s="13"/>
      <c r="N37" s="4"/>
      <c r="O37" s="23">
        <f>SUM(O32:O36)</f>
        <v>0</v>
      </c>
      <c r="P37" s="26">
        <f>SUM(P32:P36)</f>
        <v>0</v>
      </c>
      <c r="S37" s="37" cm="1">
        <f t="array" ref="S37">_xlfn.IFS($H37="春夏学期","SS",$H37="春学期","SS",$H37="夏学期","SS",$H37="GEP（春）","SS",$H37="GEP（夏）","SS",$H37="集中（夏1）","SS",$H37="秋冬学期","AW",$H37="秋学期","AW",$H37="冬学期","AW",$H37="通年","AW",$H37="GEP（秋）","AW",$H37="GEP（冬）","AW",$H37="集中（冬1）","AW",$H37="集中（冬2）","AW",$H37="集中（冬3）","AW",$H37="集中（冬4）","AW",H37="",0)</f>
        <v>0</v>
      </c>
      <c r="T37" s="37" t="str" cm="1">
        <f t="array" ref="T37">_xlfn.IFS(AND($G37&gt;0,$G37&lt;$S$3),"YES",AND($G37=$S$3,$S37="SS",$U$3="夏"),"YES",AND($G37=$S$3,$S37="AW",$U$3="夏"),"NO",AND($G37=$S$3,$U$3="冬"),"YES",$G37&gt;$S$3,"NO",$G37=0,"NO")</f>
        <v>NO</v>
      </c>
      <c r="V37" s="4"/>
      <c r="W37" s="23">
        <f>SUM(W32:W36)</f>
        <v>0</v>
      </c>
      <c r="X37" s="26">
        <f>SUM(X32:X36)</f>
        <v>0</v>
      </c>
      <c r="Z37" s="13"/>
    </row>
    <row r="38" spans="1:26" ht="19.5" thickBot="1" x14ac:dyDescent="0.45">
      <c r="A38" s="46"/>
      <c r="B38" s="47"/>
      <c r="C38" s="48"/>
      <c r="D38" s="47"/>
      <c r="E38" s="48"/>
      <c r="F38" s="47"/>
      <c r="G38" s="47"/>
      <c r="H38" s="47"/>
      <c r="I38" s="47"/>
      <c r="J38" s="47"/>
      <c r="K38" s="49"/>
      <c r="L38" s="38"/>
      <c r="M38" s="13"/>
      <c r="N38" s="82" t="s">
        <v>65</v>
      </c>
      <c r="O38" s="82"/>
      <c r="P38" s="115" t="e">
        <f>P37/O37</f>
        <v>#DIV/0!</v>
      </c>
      <c r="S38" s="37" cm="1">
        <f t="array" ref="S38">_xlfn.IFS($H38="春夏学期","SS",$H38="春学期","SS",$H38="夏学期","SS",$H38="GEP（春）","SS",$H38="GEP（夏）","SS",$H38="集中（夏1）","SS",$H38="秋冬学期","AW",$H38="秋学期","AW",$H38="冬学期","AW",$H38="通年","AW",$H38="GEP（秋）","AW",$H38="GEP（冬）","AW",$H38="集中（冬1）","AW",$H38="集中（冬2）","AW",$H38="集中（冬3）","AW",$H38="集中（冬4）","AW",H38="",0)</f>
        <v>0</v>
      </c>
      <c r="T38" s="37" t="str" cm="1">
        <f t="array" ref="T38">_xlfn.IFS(AND($G38&gt;0,$G38&lt;$S$3),"YES",AND($G38=$S$3,$S38="SS",$U$3="夏"),"YES",AND($G38=$S$3,$S38="AW",$U$3="夏"),"NO",AND($G38=$S$3,$U$3="冬"),"YES",$G38&gt;$S$3,"NO",$G38=0,"NO")</f>
        <v>NO</v>
      </c>
      <c r="V38" s="82" t="s">
        <v>20</v>
      </c>
      <c r="W38" s="83"/>
      <c r="X38" s="77" t="e">
        <f>(SUM(X37)/W37)</f>
        <v>#DIV/0!</v>
      </c>
      <c r="Z38" s="13"/>
    </row>
    <row r="39" spans="1:26" x14ac:dyDescent="0.4">
      <c r="A39" s="46"/>
      <c r="B39" s="47"/>
      <c r="C39" s="48"/>
      <c r="D39" s="47"/>
      <c r="E39" s="48"/>
      <c r="F39" s="47"/>
      <c r="G39" s="47"/>
      <c r="H39" s="47"/>
      <c r="I39" s="47"/>
      <c r="J39" s="47"/>
      <c r="K39" s="49"/>
      <c r="L39" s="38"/>
      <c r="M39" s="13"/>
      <c r="P39" s="69" t="s">
        <v>55</v>
      </c>
      <c r="S39" s="37" cm="1">
        <f t="array" ref="S39">_xlfn.IFS($H39="春夏学期","SS",$H39="春学期","SS",$H39="夏学期","SS",$H39="GEP（春）","SS",$H39="GEP（夏）","SS",$H39="集中（夏1）","SS",$H39="秋冬学期","AW",$H39="秋学期","AW",$H39="冬学期","AW",$H39="通年","AW",$H39="GEP（秋）","AW",$H39="GEP（冬）","AW",$H39="集中（冬1）","AW",$H39="集中（冬2）","AW",$H39="集中（冬3）","AW",$H39="集中（冬4）","AW",H39="",0)</f>
        <v>0</v>
      </c>
      <c r="T39" s="37" t="str" cm="1">
        <f t="array" ref="T39">_xlfn.IFS(AND($G39&gt;0,$G39&lt;$S$3),"YES",AND($G39=$S$3,$S39="SS",$U$3="夏"),"YES",AND($G39=$S$3,$S39="AW",$U$3="夏"),"NO",AND($G39=$S$3,$U$3="冬"),"YES",$G39&gt;$S$3,"NO",$G39=0,"NO")</f>
        <v>NO</v>
      </c>
      <c r="Z39" s="13"/>
    </row>
    <row r="40" spans="1:26" x14ac:dyDescent="0.4">
      <c r="A40" s="46"/>
      <c r="B40" s="47"/>
      <c r="C40" s="48"/>
      <c r="D40" s="47"/>
      <c r="E40" s="48"/>
      <c r="F40" s="47"/>
      <c r="G40" s="47"/>
      <c r="H40" s="47"/>
      <c r="I40" s="47"/>
      <c r="J40" s="47"/>
      <c r="K40" s="49"/>
      <c r="L40" s="38"/>
      <c r="M40" s="13"/>
      <c r="S40" s="37" cm="1">
        <f t="array" ref="S40">_xlfn.IFS($H40="春夏学期","SS",$H40="春学期","SS",$H40="夏学期","SS",$H40="GEP（春）","SS",$H40="GEP（夏）","SS",$H40="集中（夏1）","SS",$H40="秋冬学期","AW",$H40="秋学期","AW",$H40="冬学期","AW",$H40="通年","AW",$H40="GEP（秋）","AW",$H40="GEP（冬）","AW",$H40="集中（冬1）","AW",$H40="集中（冬2）","AW",$H40="集中（冬3）","AW",$H40="集中（冬4）","AW",H40="",0)</f>
        <v>0</v>
      </c>
      <c r="T40" s="37" t="str" cm="1">
        <f t="array" ref="T40">_xlfn.IFS(AND($G40&gt;0,$G40&lt;$S$3),"YES",AND($G40=$S$3,$S40="SS",$U$3="夏"),"YES",AND($G40=$S$3,$S40="AW",$U$3="夏"),"NO",AND($G40=$S$3,$U$3="冬"),"YES",$G40&gt;$S$3,"NO",$G40=0,"NO")</f>
        <v>NO</v>
      </c>
      <c r="Z40" s="13"/>
    </row>
    <row r="41" spans="1:26" x14ac:dyDescent="0.4">
      <c r="A41" s="46"/>
      <c r="B41" s="47"/>
      <c r="C41" s="48"/>
      <c r="D41" s="47"/>
      <c r="E41" s="48"/>
      <c r="F41" s="47"/>
      <c r="G41" s="47"/>
      <c r="H41" s="47"/>
      <c r="I41" s="47"/>
      <c r="J41" s="47"/>
      <c r="K41" s="49"/>
      <c r="L41" s="38"/>
      <c r="M41" s="13"/>
      <c r="N41" s="98" t="s">
        <v>61</v>
      </c>
      <c r="O41" s="93" t="s">
        <v>63</v>
      </c>
      <c r="P41" s="93"/>
      <c r="S41" s="37" cm="1">
        <f t="array" ref="S41">_xlfn.IFS($H41="春夏学期","SS",$H41="春学期","SS",$H41="夏学期","SS",$H41="GEP（春）","SS",$H41="GEP（夏）","SS",$H41="集中（夏1）","SS",$H41="秋冬学期","AW",$H41="秋学期","AW",$H41="冬学期","AW",$H41="通年","AW",$H41="GEP（秋）","AW",$H41="GEP（冬）","AW",$H41="集中（冬1）","AW",$H41="集中（冬2）","AW",$H41="集中（冬3）","AW",$H41="集中（冬4）","AW",H41="",0)</f>
        <v>0</v>
      </c>
      <c r="T41" s="37" t="str" cm="1">
        <f t="array" ref="T41">_xlfn.IFS(AND($G41&gt;0,$G41&lt;$S$3),"YES",AND($G41=$S$3,$S41="SS",$U$3="夏"),"YES",AND($G41=$S$3,$S41="AW",$U$3="夏"),"NO",AND($G41=$S$3,$U$3="冬"),"YES",$G41&gt;$S$3,"NO",$G41=0,"NO")</f>
        <v>NO</v>
      </c>
      <c r="Z41" s="13"/>
    </row>
    <row r="42" spans="1:26" x14ac:dyDescent="0.4">
      <c r="A42" s="46"/>
      <c r="B42" s="47"/>
      <c r="C42" s="48"/>
      <c r="D42" s="47"/>
      <c r="E42" s="48"/>
      <c r="F42" s="47"/>
      <c r="G42" s="47"/>
      <c r="H42" s="47"/>
      <c r="I42" s="47"/>
      <c r="J42" s="47"/>
      <c r="K42" s="49"/>
      <c r="L42" s="38"/>
      <c r="M42" s="13"/>
      <c r="N42" s="99"/>
      <c r="O42" s="90"/>
      <c r="P42" s="90"/>
      <c r="S42" s="37" cm="1">
        <f t="array" ref="S42">_xlfn.IFS($H42="春夏学期","SS",$H42="春学期","SS",$H42="夏学期","SS",$H42="GEP（春）","SS",$H42="GEP（夏）","SS",$H42="集中（夏1）","SS",$H42="秋冬学期","AW",$H42="秋学期","AW",$H42="冬学期","AW",$H42="通年","AW",$H42="GEP（秋）","AW",$H42="GEP（冬）","AW",$H42="集中（冬1）","AW",$H42="集中（冬2）","AW",$H42="集中（冬3）","AW",$H42="集中（冬4）","AW",H42="",0)</f>
        <v>0</v>
      </c>
      <c r="T42" s="37" t="str" cm="1">
        <f t="array" ref="T42">_xlfn.IFS(AND($G42&gt;0,$G42&lt;$S$3),"YES",AND($G42=$S$3,$S42="SS",$U$3="夏"),"YES",AND($G42=$S$3,$S42="AW",$U$3="夏"),"NO",AND($G42=$S$3,$U$3="冬"),"YES",$G42&gt;$S$3,"NO",$G42=0,"NO")</f>
        <v>NO</v>
      </c>
      <c r="V42" s="33" t="s">
        <v>42</v>
      </c>
      <c r="Z42" s="13"/>
    </row>
    <row r="43" spans="1:26" x14ac:dyDescent="0.4">
      <c r="A43" s="46"/>
      <c r="B43" s="47"/>
      <c r="C43" s="48"/>
      <c r="D43" s="47"/>
      <c r="E43" s="48"/>
      <c r="F43" s="47"/>
      <c r="G43" s="47"/>
      <c r="H43" s="47"/>
      <c r="I43" s="47"/>
      <c r="J43" s="47"/>
      <c r="K43" s="49"/>
      <c r="L43" s="38"/>
      <c r="M43" s="13"/>
      <c r="N43" s="18" t="s">
        <v>17</v>
      </c>
      <c r="O43" s="18" t="s">
        <v>18</v>
      </c>
      <c r="P43" s="18" t="s">
        <v>12</v>
      </c>
      <c r="S43" s="37" cm="1">
        <f t="array" ref="S43">_xlfn.IFS($H43="春夏学期","SS",$H43="春学期","SS",$H43="夏学期","SS",$H43="GEP（春）","SS",$H43="GEP（夏）","SS",$H43="集中（夏1）","SS",$H43="秋冬学期","AW",$H43="秋学期","AW",$H43="冬学期","AW",$H43="通年","AW",$H43="GEP（秋）","AW",$H43="GEP（冬）","AW",$H43="集中（冬1）","AW",$H43="集中（冬2）","AW",$H43="集中（冬3）","AW",$H43="集中（冬4）","AW",H43="",0)</f>
        <v>0</v>
      </c>
      <c r="T43" s="37" t="str" cm="1">
        <f t="array" ref="T43">_xlfn.IFS(AND($G43&gt;0,$G43&lt;$S$3),"YES",AND($G43=$S$3,$S43="SS",$U$3="夏"),"YES",AND($G43=$S$3,$S43="AW",$U$3="夏"),"NO",AND($G43=$S$3,$U$3="冬"),"YES",$G43&gt;$S$3,"NO",$G43=0,"NO")</f>
        <v>NO</v>
      </c>
      <c r="V43" s="24" t="s">
        <v>17</v>
      </c>
      <c r="W43" s="24" t="s">
        <v>18</v>
      </c>
      <c r="X43" s="24" t="s">
        <v>12</v>
      </c>
      <c r="Z43" s="13"/>
    </row>
    <row r="44" spans="1:26" x14ac:dyDescent="0.4">
      <c r="A44" s="46"/>
      <c r="B44" s="47"/>
      <c r="C44" s="48"/>
      <c r="D44" s="47"/>
      <c r="E44" s="48"/>
      <c r="F44" s="47"/>
      <c r="G44" s="47"/>
      <c r="H44" s="47"/>
      <c r="I44" s="47"/>
      <c r="J44" s="47"/>
      <c r="K44" s="49"/>
      <c r="L44" s="38"/>
      <c r="M44" s="13"/>
      <c r="N44" s="4" t="s">
        <v>11</v>
      </c>
      <c r="O44" s="25">
        <f>SUMIFS(F:F,T:T,"YES", J:J, "A+",D:D, "&lt;&gt;GPA対象外")</f>
        <v>0</v>
      </c>
      <c r="P44" s="24">
        <f>O44*4.3</f>
        <v>0</v>
      </c>
      <c r="S44" s="37" cm="1">
        <f t="array" ref="S44">_xlfn.IFS($H44="春夏学期","SS",$H44="春学期","SS",$H44="夏学期","SS",$H44="GEP（春）","SS",$H44="GEP（夏）","SS",$H44="集中（夏1）","SS",$H44="秋冬学期","AW",$H44="秋学期","AW",$H44="冬学期","AW",$H44="通年","AW",$H44="GEP（秋）","AW",$H44="GEP（冬）","AW",$H44="集中（冬1）","AW",$H44="集中（冬2）","AW",$H44="集中（冬3）","AW",$H44="集中（冬4）","AW",H44="",0)</f>
        <v>0</v>
      </c>
      <c r="T44" s="37" t="str" cm="1">
        <f t="array" ref="T44">_xlfn.IFS(AND($G44&gt;0,$G44&lt;$S$3),"YES",AND($G44=$S$3,$S44="SS",$U$3="夏"),"YES",AND($G44=$S$3,$S44="AW",$U$3="夏"),"NO",AND($G44=$S$3,$U$3="冬"),"YES",$G44&gt;$S$3,"NO",$G44=0,"NO")</f>
        <v>NO</v>
      </c>
      <c r="V44" s="4" t="s">
        <v>11</v>
      </c>
      <c r="W44" s="23">
        <f>SUMIFS('CELS (教務課確認用)'!R:R, 'CELS (教務課確認用)'!V:V, "A+", 'CELS (教務課確認用)'!P:P, "&lt;&gt;GPA対象外")</f>
        <v>0</v>
      </c>
      <c r="X44" s="24">
        <f>W44*4.3</f>
        <v>0</v>
      </c>
      <c r="Z44" s="13"/>
    </row>
    <row r="45" spans="1:26" x14ac:dyDescent="0.4">
      <c r="A45" s="46"/>
      <c r="B45" s="47"/>
      <c r="C45" s="48"/>
      <c r="D45" s="47"/>
      <c r="E45" s="48"/>
      <c r="F45" s="47"/>
      <c r="G45" s="47"/>
      <c r="H45" s="47"/>
      <c r="I45" s="47"/>
      <c r="J45" s="47"/>
      <c r="K45" s="49"/>
      <c r="L45" s="38"/>
      <c r="M45" s="13"/>
      <c r="N45" s="4" t="s">
        <v>0</v>
      </c>
      <c r="O45" s="25">
        <f>SUMIFS(F:F,T:T,"YES", J:J, "A",D:D, "&lt;&gt;GPA対象外")</f>
        <v>0</v>
      </c>
      <c r="P45" s="24">
        <f>O45*4</f>
        <v>0</v>
      </c>
      <c r="S45" s="37" cm="1">
        <f t="array" ref="S45">_xlfn.IFS($H45="春夏学期","SS",$H45="春学期","SS",$H45="夏学期","SS",$H45="GEP（春）","SS",$H45="GEP（夏）","SS",$H45="集中（夏1）","SS",$H45="秋冬学期","AW",$H45="秋学期","AW",$H45="冬学期","AW",$H45="通年","AW",$H45="GEP（秋）","AW",$H45="GEP（冬）","AW",$H45="集中（冬1）","AW",$H45="集中（冬2）","AW",$H45="集中（冬3）","AW",$H45="集中（冬4）","AW",H45="",0)</f>
        <v>0</v>
      </c>
      <c r="T45" s="37" t="str" cm="1">
        <f t="array" ref="T45">_xlfn.IFS(AND($G45&gt;0,$G45&lt;$S$3),"YES",AND($G45=$S$3,$S45="SS",$U$3="夏"),"YES",AND($G45=$S$3,$S45="AW",$U$3="夏"),"NO",AND($G45=$S$3,$U$3="冬"),"YES",$G45&gt;$S$3,"NO",$G45=0,"NO")</f>
        <v>NO</v>
      </c>
      <c r="V45" s="4" t="s">
        <v>0</v>
      </c>
      <c r="W45" s="23">
        <f>SUMIFS('CELS (教務課確認用)'!R:R, 'CELS (教務課確認用)'!V:V, "A", 'CELS (教務課確認用)'!P:P, "&lt;&gt;GPA対象外")</f>
        <v>0</v>
      </c>
      <c r="X45" s="24">
        <f>W45*4</f>
        <v>0</v>
      </c>
      <c r="Z45" s="13"/>
    </row>
    <row r="46" spans="1:26" x14ac:dyDescent="0.4">
      <c r="A46" s="46"/>
      <c r="B46" s="47"/>
      <c r="C46" s="48"/>
      <c r="D46" s="47"/>
      <c r="E46" s="48"/>
      <c r="F46" s="47"/>
      <c r="G46" s="47"/>
      <c r="H46" s="47"/>
      <c r="I46" s="47"/>
      <c r="J46" s="47"/>
      <c r="K46" s="49"/>
      <c r="L46" s="38"/>
      <c r="M46" s="13"/>
      <c r="N46" s="4" t="s">
        <v>1</v>
      </c>
      <c r="O46" s="25">
        <f>SUMIFS(F:F,T:T,"YES", J:J, "B",D:D, "&lt;&gt;GPA対象外")</f>
        <v>0</v>
      </c>
      <c r="P46" s="24">
        <f>O46*3</f>
        <v>0</v>
      </c>
      <c r="S46" s="37" cm="1">
        <f t="array" ref="S46">_xlfn.IFS($H46="春夏学期","SS",$H46="春学期","SS",$H46="夏学期","SS",$H46="GEP（春）","SS",$H46="GEP（夏）","SS",$H46="集中（夏1）","SS",$H46="秋冬学期","AW",$H46="秋学期","AW",$H46="冬学期","AW",$H46="通年","AW",$H46="GEP（秋）","AW",$H46="GEP（冬）","AW",$H46="集中（冬1）","AW",$H46="集中（冬2）","AW",$H46="集中（冬3）","AW",$H46="集中（冬4）","AW",H46="",0)</f>
        <v>0</v>
      </c>
      <c r="T46" s="37" t="str" cm="1">
        <f t="array" ref="T46">_xlfn.IFS(AND($G46&gt;0,$G46&lt;$S$3),"YES",AND($G46=$S$3,$S46="SS",$U$3="夏"),"YES",AND($G46=$S$3,$S46="AW",$U$3="夏"),"NO",AND($G46=$S$3,$U$3="冬"),"YES",$G46&gt;$S$3,"NO",$G46=0,"NO")</f>
        <v>NO</v>
      </c>
      <c r="V46" s="4" t="s">
        <v>1</v>
      </c>
      <c r="W46" s="23">
        <f>SUMIFS('CELS (教務課確認用)'!R:R, 'CELS (教務課確認用)'!V:V, "B", 'CELS (教務課確認用)'!P:P, "&lt;&gt;GPA対象外")</f>
        <v>0</v>
      </c>
      <c r="X46" s="24">
        <f>W46*3</f>
        <v>0</v>
      </c>
      <c r="Z46" s="13"/>
    </row>
    <row r="47" spans="1:26" x14ac:dyDescent="0.4">
      <c r="A47" s="55"/>
      <c r="B47" s="51"/>
      <c r="C47" s="52"/>
      <c r="D47" s="51"/>
      <c r="E47" s="52"/>
      <c r="F47" s="51"/>
      <c r="G47" s="51"/>
      <c r="H47" s="51"/>
      <c r="I47" s="51"/>
      <c r="J47" s="51"/>
      <c r="K47" s="53"/>
      <c r="L47" s="38"/>
      <c r="M47" s="13"/>
      <c r="N47" s="4" t="s">
        <v>2</v>
      </c>
      <c r="O47" s="25">
        <f>SUMIFS(F:F,T:T,"YES", J:J, "C",D:D, "&lt;&gt;GPA対象外")</f>
        <v>0</v>
      </c>
      <c r="P47" s="24">
        <f>O47*2</f>
        <v>0</v>
      </c>
      <c r="S47" s="37" cm="1">
        <f t="array" ref="S47">_xlfn.IFS($H47="春夏学期","SS",$H47="春学期","SS",$H47="夏学期","SS",$H47="GEP（春）","SS",$H47="GEP（夏）","SS",$H47="集中（夏1）","SS",$H47="秋冬学期","AW",$H47="秋学期","AW",$H47="冬学期","AW",$H47="通年","AW",$H47="GEP（秋）","AW",$H47="GEP（冬）","AW",$H47="集中（冬1）","AW",$H47="集中（冬2）","AW",$H47="集中（冬3）","AW",$H47="集中（冬4）","AW",H47="",0)</f>
        <v>0</v>
      </c>
      <c r="T47" s="37" t="str" cm="1">
        <f t="array" ref="T47">_xlfn.IFS(AND($G47&gt;0,$G47&lt;$S$3),"YES",AND($G47=$S$3,$S47="SS",$U$3="夏"),"YES",AND($G47=$S$3,$S47="AW",$U$3="夏"),"NO",AND($G47=$S$3,$U$3="冬"),"YES",$G47&gt;$S$3,"NO",$G47=0,"NO")</f>
        <v>NO</v>
      </c>
      <c r="V47" s="4" t="s">
        <v>2</v>
      </c>
      <c r="W47" s="23">
        <f>SUMIFS('CELS (教務課確認用)'!R:R, 'CELS (教務課確認用)'!V:V, "C", 'CELS (教務課確認用)'!P:P, "&lt;&gt;GPA対象外")</f>
        <v>0</v>
      </c>
      <c r="X47" s="24">
        <f>W47*2</f>
        <v>0</v>
      </c>
      <c r="Z47" s="13"/>
    </row>
    <row r="48" spans="1:26" x14ac:dyDescent="0.4">
      <c r="A48" s="46"/>
      <c r="B48" s="47"/>
      <c r="C48" s="48"/>
      <c r="D48" s="47"/>
      <c r="E48" s="48"/>
      <c r="F48" s="47"/>
      <c r="G48" s="47"/>
      <c r="H48" s="47"/>
      <c r="I48" s="47"/>
      <c r="J48" s="47"/>
      <c r="K48" s="49"/>
      <c r="L48" s="38"/>
      <c r="M48" s="13"/>
      <c r="N48" s="4" t="s">
        <v>3</v>
      </c>
      <c r="O48" s="25">
        <f>SUMIFS(F:F,T:T,"YES", J:J, "F",D:D, "&lt;&gt;GPA対象外")</f>
        <v>0</v>
      </c>
      <c r="P48" s="26">
        <f>O48*0</f>
        <v>0</v>
      </c>
      <c r="S48" s="37" cm="1">
        <f t="array" ref="S48">_xlfn.IFS($H48="春夏学期","SS",$H48="春学期","SS",$H48="夏学期","SS",$H48="GEP（春）","SS",$H48="GEP（夏）","SS",$H48="集中（夏1）","SS",$H48="秋冬学期","AW",$H48="秋学期","AW",$H48="冬学期","AW",$H48="通年","AW",$H48="GEP（秋）","AW",$H48="GEP（冬）","AW",$H48="集中（冬1）","AW",$H48="集中（冬2）","AW",$H48="集中（冬3）","AW",$H48="集中（冬4）","AW",H48="",0)</f>
        <v>0</v>
      </c>
      <c r="T48" s="37" t="str" cm="1">
        <f t="array" ref="T48">_xlfn.IFS(AND($G48&gt;0,$G48&lt;$S$3),"YES",AND($G48=$S$3,$S48="SS",$U$3="夏"),"YES",AND($G48=$S$3,$S48="AW",$U$3="夏"),"NO",AND($G48=$S$3,$U$3="冬"),"YES",$G48&gt;$S$3,"NO",$G48=0,"NO")</f>
        <v>NO</v>
      </c>
      <c r="V48" s="4" t="s">
        <v>3</v>
      </c>
      <c r="W48" s="23">
        <f>SUMIFS('CELS (教務課確認用)'!R:R, 'CELS (教務課確認用)'!V:V, "F", 'CELS (教務課確認用)'!P:P, "&lt;&gt;GPA対象外")</f>
        <v>0</v>
      </c>
      <c r="X48" s="26">
        <f>W48*0</f>
        <v>0</v>
      </c>
      <c r="Z48" s="13"/>
    </row>
    <row r="49" spans="1:26" ht="19.5" thickBot="1" x14ac:dyDescent="0.45">
      <c r="A49" s="46"/>
      <c r="B49" s="47"/>
      <c r="C49" s="48"/>
      <c r="D49" s="47"/>
      <c r="E49" s="48"/>
      <c r="F49" s="47"/>
      <c r="G49" s="47"/>
      <c r="H49" s="47"/>
      <c r="I49" s="47"/>
      <c r="J49" s="47"/>
      <c r="K49" s="49"/>
      <c r="L49" s="38"/>
      <c r="M49" s="13"/>
      <c r="N49" s="4"/>
      <c r="O49" s="23">
        <f>SUM(O44:O48)</f>
        <v>0</v>
      </c>
      <c r="P49" s="26">
        <f>SUM(P44:P48)</f>
        <v>0</v>
      </c>
      <c r="S49" s="37" cm="1">
        <f t="array" ref="S49">_xlfn.IFS($H49="春夏学期","SS",$H49="春学期","SS",$H49="夏学期","SS",$H49="GEP（春）","SS",$H49="GEP（夏）","SS",$H49="集中（夏1）","SS",$H49="秋冬学期","AW",$H49="秋学期","AW",$H49="冬学期","AW",$H49="通年","AW",$H49="GEP（秋）","AW",$H49="GEP（冬）","AW",$H49="集中（冬1）","AW",$H49="集中（冬2）","AW",$H49="集中（冬3）","AW",$H49="集中（冬4）","AW",H49="",0)</f>
        <v>0</v>
      </c>
      <c r="T49" s="37" t="str" cm="1">
        <f t="array" ref="T49">_xlfn.IFS(AND($G49&gt;0,$G49&lt;$S$3),"YES",AND($G49=$S$3,$S49="SS",$U$3="夏"),"YES",AND($G49=$S$3,$S49="AW",$U$3="夏"),"NO",AND($G49=$S$3,$U$3="冬"),"YES",$G49&gt;$S$3,"NO",$G49=0,"NO")</f>
        <v>NO</v>
      </c>
      <c r="V49" s="4"/>
      <c r="W49" s="23">
        <f>SUM(W44:W48)</f>
        <v>0</v>
      </c>
      <c r="X49" s="26">
        <f>SUM(X44:X48)</f>
        <v>0</v>
      </c>
      <c r="Z49" s="13"/>
    </row>
    <row r="50" spans="1:26" ht="19.5" thickBot="1" x14ac:dyDescent="0.45">
      <c r="A50" s="46"/>
      <c r="B50" s="47"/>
      <c r="C50" s="48"/>
      <c r="D50" s="47"/>
      <c r="E50" s="48"/>
      <c r="F50" s="47"/>
      <c r="G50" s="47"/>
      <c r="H50" s="47"/>
      <c r="I50" s="47"/>
      <c r="J50" s="47"/>
      <c r="K50" s="49"/>
      <c r="L50" s="38"/>
      <c r="M50" s="13"/>
      <c r="N50" s="82" t="s">
        <v>65</v>
      </c>
      <c r="O50" s="82"/>
      <c r="P50" s="114" t="e">
        <f>P49/O49</f>
        <v>#DIV/0!</v>
      </c>
      <c r="S50" s="37" cm="1">
        <f t="array" ref="S50">_xlfn.IFS($H50="春夏学期","SS",$H50="春学期","SS",$H50="夏学期","SS",$H50="GEP（春）","SS",$H50="GEP（夏）","SS",$H50="集中（夏1）","SS",$H50="秋冬学期","AW",$H50="秋学期","AW",$H50="冬学期","AW",$H50="通年","AW",$H50="GEP（秋）","AW",$H50="GEP（冬）","AW",$H50="集中（冬1）","AW",$H50="集中（冬2）","AW",$H50="集中（冬3）","AW",$H50="集中（冬4）","AW",H50="",0)</f>
        <v>0</v>
      </c>
      <c r="T50" s="37" t="str" cm="1">
        <f t="array" ref="T50">_xlfn.IFS(AND($G50&gt;0,$G50&lt;$S$3),"YES",AND($G50=$S$3,$S50="SS",$U$3="夏"),"YES",AND($G50=$S$3,$S50="AW",$U$3="夏"),"NO",AND($G50=$S$3,$U$3="冬"),"YES",$G50&gt;$S$3,"NO",$G50=0,"NO")</f>
        <v>NO</v>
      </c>
      <c r="V50" s="82" t="s">
        <v>20</v>
      </c>
      <c r="W50" s="83"/>
      <c r="X50" s="77" t="e">
        <f>(SUM(X49)/W49)</f>
        <v>#DIV/0!</v>
      </c>
      <c r="Z50" s="13"/>
    </row>
    <row r="51" spans="1:26" ht="19.5" thickBot="1" x14ac:dyDescent="0.45">
      <c r="A51" s="46"/>
      <c r="B51" s="47"/>
      <c r="C51" s="48"/>
      <c r="D51" s="47"/>
      <c r="E51" s="48"/>
      <c r="F51" s="47"/>
      <c r="G51" s="47"/>
      <c r="H51" s="47"/>
      <c r="I51" s="47"/>
      <c r="J51" s="47"/>
      <c r="K51" s="49"/>
      <c r="L51" s="38"/>
      <c r="M51" s="13"/>
      <c r="N51" s="81" t="s">
        <v>62</v>
      </c>
      <c r="O51" s="81"/>
      <c r="P51" s="119" t="e">
        <f>ROUNDDOWN(P50,2)</f>
        <v>#DIV/0!</v>
      </c>
      <c r="S51" s="37" cm="1">
        <f t="array" ref="S51">_xlfn.IFS($H51="春夏学期","SS",$H51="春学期","SS",$H51="夏学期","SS",$H51="GEP（春）","SS",$H51="GEP（夏）","SS",$H51="集中（夏1）","SS",$H51="秋冬学期","AW",$H51="秋学期","AW",$H51="冬学期","AW",$H51="通年","AW",$H51="GEP（秋）","AW",$H51="GEP（冬）","AW",$H51="集中（冬1）","AW",$H51="集中（冬2）","AW",$H51="集中（冬3）","AW",$H51="集中（冬4）","AW",H51="",0)</f>
        <v>0</v>
      </c>
      <c r="T51" s="37" t="str" cm="1">
        <f t="array" ref="T51">_xlfn.IFS(AND($G51&gt;0,$G51&lt;$S$3),"YES",AND($G51=$S$3,$S51="SS",$U$3="夏"),"YES",AND($G51=$S$3,$S51="AW",$U$3="夏"),"NO",AND($G51=$S$3,$U$3="冬"),"YES",$G51&gt;$S$3,"NO",$G51=0,"NO")</f>
        <v>NO</v>
      </c>
      <c r="Z51" s="13"/>
    </row>
    <row r="52" spans="1:26" x14ac:dyDescent="0.4">
      <c r="A52" s="46"/>
      <c r="B52" s="47"/>
      <c r="C52" s="35"/>
      <c r="D52" s="34"/>
      <c r="E52" s="35"/>
      <c r="F52" s="34"/>
      <c r="G52" s="34"/>
      <c r="H52" s="34"/>
      <c r="I52" s="34"/>
      <c r="J52" s="34"/>
      <c r="K52" s="40"/>
      <c r="L52" s="38"/>
      <c r="M52" s="13"/>
      <c r="S52" s="37" cm="1">
        <f t="array" ref="S52">_xlfn.IFS($H52="春夏学期","SS",$H52="春学期","SS",$H52="夏学期","SS",$H52="GEP（春）","SS",$H52="GEP（夏）","SS",$H52="集中（夏1）","SS",$H52="秋冬学期","AW",$H52="秋学期","AW",$H52="冬学期","AW",$H52="通年","AW",$H52="GEP（秋）","AW",$H52="GEP（冬）","AW",$H52="集中（冬1）","AW",$H52="集中（冬2）","AW",$H52="集中（冬3）","AW",$H52="集中（冬4）","AW",H52="",0)</f>
        <v>0</v>
      </c>
      <c r="T52" s="37" t="str" cm="1">
        <f t="array" ref="T52">_xlfn.IFS(AND($G52&gt;0,$G52&lt;$S$3),"YES",AND($G52=$S$3,$S52="SS",$U$3="夏"),"YES",AND($G52=$S$3,$S52="AW",$U$3="夏"),"NO",AND($G52=$S$3,$U$3="冬"),"YES",$G52&gt;$S$3,"NO",$G52=0,"NO")</f>
        <v>NO</v>
      </c>
      <c r="Z52" s="13"/>
    </row>
    <row r="53" spans="1:26" x14ac:dyDescent="0.4">
      <c r="A53" s="41"/>
      <c r="B53" s="34"/>
      <c r="C53" s="35"/>
      <c r="D53" s="34"/>
      <c r="E53" s="35"/>
      <c r="F53" s="34"/>
      <c r="G53" s="34"/>
      <c r="H53" s="34"/>
      <c r="I53" s="34"/>
      <c r="J53" s="34"/>
      <c r="K53" s="40"/>
      <c r="L53" s="38"/>
      <c r="M53" s="13"/>
      <c r="S53" s="37" cm="1">
        <f t="array" ref="S53">_xlfn.IFS($H53="春夏学期","SS",$H53="春学期","SS",$H53="夏学期","SS",$H53="GEP（春）","SS",$H53="GEP（夏）","SS",$H53="集中（夏1）","SS",$H53="秋冬学期","AW",$H53="秋学期","AW",$H53="冬学期","AW",$H53="通年","AW",$H53="GEP（秋）","AW",$H53="GEP（冬）","AW",$H53="集中（冬1）","AW",$H53="集中（冬2）","AW",$H53="集中（冬3）","AW",$H53="集中（冬4）","AW",H53="",0)</f>
        <v>0</v>
      </c>
      <c r="T53" s="37" t="str" cm="1">
        <f t="array" ref="T53">_xlfn.IFS(AND($G53&gt;0,$G53&lt;$S$3),"YES",AND($G53=$S$3,$S53="SS",$U$3="夏"),"YES",AND($G53=$S$3,$S53="AW",$U$3="夏"),"NO",AND($G53=$S$3,$U$3="冬"),"YES",$G53&gt;$S$3,"NO",$G53=0,"NO")</f>
        <v>NO</v>
      </c>
      <c r="Z53" s="13"/>
    </row>
    <row r="54" spans="1:26" x14ac:dyDescent="0.4">
      <c r="A54" s="41"/>
      <c r="B54" s="34"/>
      <c r="C54" s="35"/>
      <c r="D54" s="34"/>
      <c r="E54" s="35"/>
      <c r="F54" s="34"/>
      <c r="G54" s="34"/>
      <c r="H54" s="34"/>
      <c r="I54" s="34"/>
      <c r="J54" s="34"/>
      <c r="K54" s="40"/>
      <c r="L54" s="38"/>
      <c r="M54" s="13"/>
      <c r="S54" s="37" cm="1">
        <f t="array" ref="S54">_xlfn.IFS($H54="春夏学期","SS",$H54="春学期","SS",$H54="夏学期","SS",$H54="GEP（春）","SS",$H54="GEP（夏）","SS",$H54="集中（夏1）","SS",$H54="秋冬学期","AW",$H54="秋学期","AW",$H54="冬学期","AW",$H54="通年","AW",$H54="GEP（秋）","AW",$H54="GEP（冬）","AW",$H54="集中（冬1）","AW",$H54="集中（冬2）","AW",$H54="集中（冬3）","AW",$H54="集中（冬4）","AW",H54="",0)</f>
        <v>0</v>
      </c>
      <c r="T54" s="37" t="str" cm="1">
        <f t="array" ref="T54">_xlfn.IFS(AND($G54&gt;0,$G54&lt;$S$3),"YES",AND($G54=$S$3,$S54="SS",$U$3="夏"),"YES",AND($G54=$S$3,$S54="AW",$U$3="夏"),"NO",AND($G54=$S$3,$U$3="冬"),"YES",$G54&gt;$S$3,"NO",$G54=0,"NO")</f>
        <v>NO</v>
      </c>
      <c r="Z54" s="13"/>
    </row>
    <row r="55" spans="1:26" x14ac:dyDescent="0.4">
      <c r="A55" s="41"/>
      <c r="B55" s="34"/>
      <c r="C55" s="35"/>
      <c r="D55" s="34"/>
      <c r="E55" s="35"/>
      <c r="F55" s="34"/>
      <c r="G55" s="34"/>
      <c r="H55" s="34"/>
      <c r="I55" s="34"/>
      <c r="J55" s="34"/>
      <c r="K55" s="40"/>
      <c r="L55" s="38"/>
      <c r="M55" s="13"/>
      <c r="S55" s="37" cm="1">
        <f t="array" ref="S55">_xlfn.IFS($H55="春夏学期","SS",$H55="春学期","SS",$H55="夏学期","SS",$H55="GEP（春）","SS",$H55="GEP（夏）","SS",$H55="集中（夏1）","SS",$H55="秋冬学期","AW",$H55="秋学期","AW",$H55="冬学期","AW",$H55="通年","AW",$H55="GEP（秋）","AW",$H55="GEP（冬）","AW",$H55="集中（冬1）","AW",$H55="集中（冬2）","AW",$H55="集中（冬3）","AW",$H55="集中（冬4）","AW",H55="",0)</f>
        <v>0</v>
      </c>
      <c r="T55" s="37" t="str" cm="1">
        <f t="array" ref="T55">_xlfn.IFS(AND($G55&gt;0,$G55&lt;$S$3),"YES",AND($G55=$S$3,$S55="SS",$U$3="夏"),"YES",AND($G55=$S$3,$S55="AW",$U$3="夏"),"NO",AND($G55=$S$3,$U$3="冬"),"YES",$G55&gt;$S$3,"NO",$G55=0,"NO")</f>
        <v>NO</v>
      </c>
      <c r="Z55" s="13"/>
    </row>
    <row r="56" spans="1:26" x14ac:dyDescent="0.4">
      <c r="A56" s="41"/>
      <c r="B56" s="34"/>
      <c r="C56" s="35"/>
      <c r="D56" s="34"/>
      <c r="E56" s="35"/>
      <c r="F56" s="34"/>
      <c r="G56" s="34"/>
      <c r="H56" s="34"/>
      <c r="I56" s="34"/>
      <c r="J56" s="34"/>
      <c r="K56" s="40"/>
      <c r="L56" s="38"/>
      <c r="M56" s="13"/>
      <c r="S56" s="37" cm="1">
        <f t="array" ref="S56">_xlfn.IFS($H56="春夏学期","SS",$H56="春学期","SS",$H56="夏学期","SS",$H56="GEP（春）","SS",$H56="GEP（夏）","SS",$H56="集中（夏1）","SS",$H56="秋冬学期","AW",$H56="秋学期","AW",$H56="冬学期","AW",$H56="通年","AW",$H56="GEP（秋）","AW",$H56="GEP（冬）","AW",$H56="集中（冬1）","AW",$H56="集中（冬2）","AW",$H56="集中（冬3）","AW",$H56="集中（冬4）","AW",H56="",0)</f>
        <v>0</v>
      </c>
      <c r="T56" s="37" t="str" cm="1">
        <f t="array" ref="T56">_xlfn.IFS(AND($G56&gt;0,$G56&lt;$S$3),"YES",AND($G56=$S$3,$S56="SS",$U$3="夏"),"YES",AND($G56=$S$3,$S56="AW",$U$3="夏"),"NO",AND($G56=$S$3,$U$3="冬"),"YES",$G56&gt;$S$3,"NO",$G56=0,"NO")</f>
        <v>NO</v>
      </c>
      <c r="Z56" s="13"/>
    </row>
    <row r="57" spans="1:26" x14ac:dyDescent="0.4">
      <c r="A57" s="41"/>
      <c r="B57" s="34"/>
      <c r="C57" s="35"/>
      <c r="D57" s="34"/>
      <c r="E57" s="35"/>
      <c r="F57" s="34"/>
      <c r="G57" s="34"/>
      <c r="H57" s="34"/>
      <c r="I57" s="34"/>
      <c r="J57" s="34"/>
      <c r="K57" s="40"/>
      <c r="L57" s="38"/>
      <c r="M57" s="13"/>
      <c r="S57" s="37" cm="1">
        <f t="array" ref="S57">_xlfn.IFS($H57="春夏学期","SS",$H57="春学期","SS",$H57="夏学期","SS",$H57="GEP（春）","SS",$H57="GEP（夏）","SS",$H57="集中（夏1）","SS",$H57="秋冬学期","AW",$H57="秋学期","AW",$H57="冬学期","AW",$H57="通年","AW",$H57="GEP（秋）","AW",$H57="GEP（冬）","AW",$H57="集中（冬1）","AW",$H57="集中（冬2）","AW",$H57="集中（冬3）","AW",$H57="集中（冬4）","AW",H57="",0)</f>
        <v>0</v>
      </c>
      <c r="T57" s="37" t="str" cm="1">
        <f t="array" ref="T57">_xlfn.IFS(AND($G57&gt;0,$G57&lt;$S$3),"YES",AND($G57=$S$3,$S57="SS",$U$3="夏"),"YES",AND($G57=$S$3,$S57="AW",$U$3="夏"),"NO",AND($G57=$S$3,$U$3="冬"),"YES",$G57&gt;$S$3,"NO",$G57=0,"NO")</f>
        <v>NO</v>
      </c>
      <c r="Z57" s="13"/>
    </row>
    <row r="58" spans="1:26" x14ac:dyDescent="0.4">
      <c r="A58" s="41"/>
      <c r="B58" s="34"/>
      <c r="C58" s="35"/>
      <c r="D58" s="34"/>
      <c r="E58" s="35"/>
      <c r="F58" s="34"/>
      <c r="G58" s="34"/>
      <c r="H58" s="34"/>
      <c r="I58" s="34"/>
      <c r="J58" s="34"/>
      <c r="K58" s="40"/>
      <c r="L58" s="38"/>
      <c r="M58" s="13"/>
      <c r="S58" s="37" cm="1">
        <f t="array" ref="S58">_xlfn.IFS($H58="春夏学期","SS",$H58="春学期","SS",$H58="夏学期","SS",$H58="GEP（春）","SS",$H58="GEP（夏）","SS",$H58="集中（夏1）","SS",$H58="秋冬学期","AW",$H58="秋学期","AW",$H58="冬学期","AW",$H58="通年","AW",$H58="GEP（秋）","AW",$H58="GEP（冬）","AW",$H58="集中（冬1）","AW",$H58="集中（冬2）","AW",$H58="集中（冬3）","AW",$H58="集中（冬4）","AW",H58="",0)</f>
        <v>0</v>
      </c>
      <c r="T58" s="37" t="str" cm="1">
        <f t="array" ref="T58">_xlfn.IFS(AND($G58&gt;0,$G58&lt;$S$3),"YES",AND($G58=$S$3,$S58="SS",$U$3="夏"),"YES",AND($G58=$S$3,$S58="AW",$U$3="夏"),"NO",AND($G58=$S$3,$U$3="冬"),"YES",$G58&gt;$S$3,"NO",$G58=0,"NO")</f>
        <v>NO</v>
      </c>
      <c r="Z58" s="13"/>
    </row>
    <row r="59" spans="1:26" x14ac:dyDescent="0.4">
      <c r="A59" s="41"/>
      <c r="B59" s="34"/>
      <c r="C59" s="35"/>
      <c r="D59" s="34"/>
      <c r="E59" s="35"/>
      <c r="F59" s="34"/>
      <c r="G59" s="34"/>
      <c r="H59" s="34"/>
      <c r="I59" s="34"/>
      <c r="J59" s="34"/>
      <c r="K59" s="40"/>
      <c r="L59" s="38"/>
      <c r="M59" s="13"/>
      <c r="S59" s="37" cm="1">
        <f t="array" ref="S59">_xlfn.IFS($H59="春夏学期","SS",$H59="春学期","SS",$H59="夏学期","SS",$H59="GEP（春）","SS",$H59="GEP（夏）","SS",$H59="集中（夏1）","SS",$H59="秋冬学期","AW",$H59="秋学期","AW",$H59="冬学期","AW",$H59="通年","AW",$H59="GEP（秋）","AW",$H59="GEP（冬）","AW",$H59="集中（冬1）","AW",$H59="集中（冬2）","AW",$H59="集中（冬3）","AW",$H59="集中（冬4）","AW",H59="",0)</f>
        <v>0</v>
      </c>
      <c r="T59" s="37" t="str" cm="1">
        <f t="array" ref="T59">_xlfn.IFS(AND($G59&gt;0,$G59&lt;$S$3),"YES",AND($G59=$S$3,$S59="SS",$U$3="夏"),"YES",AND($G59=$S$3,$S59="AW",$U$3="夏"),"NO",AND($G59=$S$3,$U$3="冬"),"YES",$G59&gt;$S$3,"NO",$G59=0,"NO")</f>
        <v>NO</v>
      </c>
      <c r="Z59" s="13"/>
    </row>
    <row r="60" spans="1:26" x14ac:dyDescent="0.4">
      <c r="A60" s="41"/>
      <c r="B60" s="34"/>
      <c r="C60" s="35"/>
      <c r="D60" s="34"/>
      <c r="E60" s="35"/>
      <c r="F60" s="34"/>
      <c r="G60" s="34"/>
      <c r="H60" s="34"/>
      <c r="I60" s="34"/>
      <c r="J60" s="34"/>
      <c r="K60" s="40"/>
      <c r="L60" s="38"/>
      <c r="M60" s="13"/>
      <c r="S60" s="37" cm="1">
        <f t="array" ref="S60">_xlfn.IFS($H60="春夏学期","SS",$H60="春学期","SS",$H60="夏学期","SS",$H60="GEP（春）","SS",$H60="GEP（夏）","SS",$H60="集中（夏1）","SS",$H60="秋冬学期","AW",$H60="秋学期","AW",$H60="冬学期","AW",$H60="通年","AW",$H60="GEP（秋）","AW",$H60="GEP（冬）","AW",$H60="集中（冬1）","AW",$H60="集中（冬2）","AW",$H60="集中（冬3）","AW",$H60="集中（冬4）","AW",H60="",0)</f>
        <v>0</v>
      </c>
      <c r="T60" s="37" t="str" cm="1">
        <f t="array" ref="T60">_xlfn.IFS(AND($G60&gt;0,$G60&lt;$S$3),"YES",AND($G60=$S$3,$S60="SS",$U$3="夏"),"YES",AND($G60=$S$3,$S60="AW",$U$3="夏"),"NO",AND($G60=$S$3,$U$3="冬"),"YES",$G60&gt;$S$3,"NO",$G60=0,"NO")</f>
        <v>NO</v>
      </c>
      <c r="Z60" s="13"/>
    </row>
    <row r="61" spans="1:26" x14ac:dyDescent="0.4">
      <c r="A61" s="41"/>
      <c r="B61" s="34"/>
      <c r="C61" s="35"/>
      <c r="D61" s="34"/>
      <c r="E61" s="35"/>
      <c r="F61" s="34"/>
      <c r="G61" s="34"/>
      <c r="H61" s="34"/>
      <c r="I61" s="34"/>
      <c r="J61" s="34"/>
      <c r="K61" s="40"/>
      <c r="L61" s="38"/>
      <c r="M61" s="13"/>
      <c r="S61" s="37" cm="1">
        <f t="array" ref="S61">_xlfn.IFS($H61="春夏学期","SS",$H61="春学期","SS",$H61="夏学期","SS",$H61="GEP（春）","SS",$H61="GEP（夏）","SS",$H61="集中（夏1）","SS",$H61="秋冬学期","AW",$H61="秋学期","AW",$H61="冬学期","AW",$H61="通年","AW",$H61="GEP（秋）","AW",$H61="GEP（冬）","AW",$H61="集中（冬1）","AW",$H61="集中（冬2）","AW",$H61="集中（冬3）","AW",$H61="集中（冬4）","AW",H61="",0)</f>
        <v>0</v>
      </c>
      <c r="T61" s="37" t="str" cm="1">
        <f t="array" ref="T61">_xlfn.IFS(AND($G61&gt;0,$G61&lt;$S$3),"YES",AND($G61=$S$3,$S61="SS",$U$3="夏"),"YES",AND($G61=$S$3,$S61="AW",$U$3="夏"),"NO",AND($G61=$S$3,$U$3="冬"),"YES",$G61&gt;$S$3,"NO",$G61=0,"NO")</f>
        <v>NO</v>
      </c>
      <c r="Z61" s="13"/>
    </row>
    <row r="62" spans="1:26" x14ac:dyDescent="0.4">
      <c r="A62" s="46"/>
      <c r="B62" s="47"/>
      <c r="C62" s="48"/>
      <c r="D62" s="47"/>
      <c r="E62" s="48"/>
      <c r="F62" s="47"/>
      <c r="G62" s="47"/>
      <c r="H62" s="47"/>
      <c r="I62" s="47"/>
      <c r="J62" s="47"/>
      <c r="K62" s="49"/>
      <c r="L62" s="19"/>
      <c r="M62" s="13"/>
      <c r="S62" s="37" cm="1">
        <f t="array" ref="S62">_xlfn.IFS($H62="春夏学期","SS",$H62="春学期","SS",$H62="夏学期","SS",$H62="GEP（春）","SS",$H62="GEP（夏）","SS",$H62="集中（夏1）","SS",$H62="秋冬学期","AW",$H62="秋学期","AW",$H62="冬学期","AW",$H62="通年","AW",$H62="GEP（秋）","AW",$H62="GEP（冬）","AW",$H62="集中（冬1）","AW",$H62="集中（冬2）","AW",$H62="集中（冬3）","AW",$H62="集中（冬4）","AW",H62="",0)</f>
        <v>0</v>
      </c>
      <c r="T62" s="37" t="str" cm="1">
        <f t="array" ref="T62">_xlfn.IFS(AND($G62&gt;0,$G62&lt;$S$3),"YES",AND($G62=$S$3,$S62="SS",$U$3="夏"),"YES",AND($G62=$S$3,$S62="AW",$U$3="夏"),"NO",AND($G62=$S$3,$U$3="冬"),"YES",$G62&gt;$S$3,"NO",$G62=0,"NO")</f>
        <v>NO</v>
      </c>
      <c r="Z62" s="13"/>
    </row>
    <row r="63" spans="1:26" x14ac:dyDescent="0.4">
      <c r="A63" s="46"/>
      <c r="B63" s="47"/>
      <c r="C63" s="47"/>
      <c r="D63" s="47"/>
      <c r="E63" s="47"/>
      <c r="F63" s="47"/>
      <c r="G63" s="47"/>
      <c r="H63" s="47"/>
      <c r="I63" s="47"/>
      <c r="J63" s="47"/>
      <c r="K63" s="49"/>
      <c r="L63" s="13"/>
      <c r="M63" s="13"/>
      <c r="S63" s="37" cm="1">
        <f t="array" ref="S63">_xlfn.IFS($H63="春夏学期","SS",$H63="春学期","SS",$H63="夏学期","SS",$H63="GEP（春）","SS",$H63="GEP（夏）","SS",$H63="集中（夏1）","SS",$H63="秋冬学期","AW",$H63="秋学期","AW",$H63="冬学期","AW",$H63="通年","AW",$H63="GEP（秋）","AW",$H63="GEP（冬）","AW",$H63="集中（冬1）","AW",$H63="集中（冬2）","AW",$H63="集中（冬3）","AW",$H63="集中（冬4）","AW",H63="",0)</f>
        <v>0</v>
      </c>
      <c r="T63" s="37" t="str" cm="1">
        <f t="array" ref="T63">_xlfn.IFS(AND($G63&gt;0,$G63&lt;$S$3),"YES",AND($G63=$S$3,$S63="SS",$U$3="夏"),"YES",AND($G63=$S$3,$S63="AW",$U$3="夏"),"NO",AND($G63=$S$3,$U$3="冬"),"YES",$G63&gt;$S$3,"NO",$G63=0,"NO")</f>
        <v>NO</v>
      </c>
      <c r="Z63" s="13"/>
    </row>
    <row r="64" spans="1:26" x14ac:dyDescent="0.4">
      <c r="A64" s="46"/>
      <c r="B64" s="47"/>
      <c r="C64" s="47"/>
      <c r="D64" s="47"/>
      <c r="E64" s="47"/>
      <c r="F64" s="47"/>
      <c r="G64" s="47"/>
      <c r="H64" s="47"/>
      <c r="I64" s="47"/>
      <c r="J64" s="47"/>
      <c r="K64" s="49"/>
      <c r="L64" s="13"/>
      <c r="M64" s="13"/>
      <c r="S64" s="37" cm="1">
        <f t="array" ref="S64">_xlfn.IFS($H64="春夏学期","SS",$H64="春学期","SS",$H64="夏学期","SS",$H64="GEP（春）","SS",$H64="GEP（夏）","SS",$H64="集中（夏1）","SS",$H64="秋冬学期","AW",$H64="秋学期","AW",$H64="冬学期","AW",$H64="通年","AW",$H64="GEP（秋）","AW",$H64="GEP（冬）","AW",$H64="集中（冬1）","AW",$H64="集中（冬2）","AW",$H64="集中（冬3）","AW",$H64="集中（冬4）","AW",H64="",0)</f>
        <v>0</v>
      </c>
      <c r="T64" s="37" t="str" cm="1">
        <f t="array" ref="T64">_xlfn.IFS(AND($G64&gt;0,$G64&lt;$S$3),"YES",AND($G64=$S$3,$S64="SS",$U$3="夏"),"YES",AND($G64=$S$3,$S64="AW",$U$3="夏"),"NO",AND($G64=$S$3,$U$3="冬"),"YES",$G64&gt;$S$3,"NO",$G64=0,"NO")</f>
        <v>NO</v>
      </c>
      <c r="Z64" s="13"/>
    </row>
    <row r="65" spans="1:26" x14ac:dyDescent="0.4">
      <c r="A65" s="46"/>
      <c r="B65" s="47"/>
      <c r="C65" s="47"/>
      <c r="D65" s="47"/>
      <c r="E65" s="47"/>
      <c r="F65" s="47"/>
      <c r="G65" s="47"/>
      <c r="H65" s="47"/>
      <c r="I65" s="47"/>
      <c r="J65" s="47"/>
      <c r="K65" s="49"/>
      <c r="L65" s="13"/>
      <c r="M65" s="13"/>
      <c r="S65" s="37" cm="1">
        <f t="array" ref="S65">_xlfn.IFS($H65="春夏学期","SS",$H65="春学期","SS",$H65="夏学期","SS",$H65="GEP（春）","SS",$H65="GEP（夏）","SS",$H65="集中（夏1）","SS",$H65="秋冬学期","AW",$H65="秋学期","AW",$H65="冬学期","AW",$H65="通年","AW",$H65="GEP（秋）","AW",$H65="GEP（冬）","AW",$H65="集中（冬1）","AW",$H65="集中（冬2）","AW",$H65="集中（冬3）","AW",$H65="集中（冬4）","AW",H65="",0)</f>
        <v>0</v>
      </c>
      <c r="T65" s="37" t="str" cm="1">
        <f t="array" ref="T65">_xlfn.IFS(AND($G65&gt;0,$G65&lt;$S$3),"YES",AND($G65=$S$3,$S65="SS",$U$3="夏"),"YES",AND($G65=$S$3,$S65="AW",$U$3="夏"),"NO",AND($G65=$S$3,$U$3="冬"),"YES",$G65&gt;$S$3,"NO",$G65=0,"NO")</f>
        <v>NO</v>
      </c>
      <c r="Z65" s="13"/>
    </row>
    <row r="66" spans="1:26" x14ac:dyDescent="0.4">
      <c r="A66" s="46"/>
      <c r="B66" s="47"/>
      <c r="C66" s="47"/>
      <c r="D66" s="47"/>
      <c r="E66" s="47"/>
      <c r="F66" s="47"/>
      <c r="G66" s="47"/>
      <c r="H66" s="47"/>
      <c r="I66" s="47"/>
      <c r="J66" s="47"/>
      <c r="K66" s="49"/>
      <c r="L66" s="13"/>
      <c r="M66" s="13"/>
      <c r="S66" s="37" cm="1">
        <f t="array" ref="S66">_xlfn.IFS($H66="春夏学期","SS",$H66="春学期","SS",$H66="夏学期","SS",$H66="GEP（春）","SS",$H66="GEP（夏）","SS",$H66="集中（夏1）","SS",$H66="秋冬学期","AW",$H66="秋学期","AW",$H66="冬学期","AW",$H66="通年","AW",$H66="GEP（秋）","AW",$H66="GEP（冬）","AW",$H66="集中（冬1）","AW",$H66="集中（冬2）","AW",$H66="集中（冬3）","AW",$H66="集中（冬4）","AW",H66="",0)</f>
        <v>0</v>
      </c>
      <c r="T66" s="37" t="str" cm="1">
        <f t="array" ref="T66">_xlfn.IFS(AND($G66&gt;0,$G66&lt;$S$3),"YES",AND($G66=$S$3,$S66="SS",$U$3="夏"),"YES",AND($G66=$S$3,$S66="AW",$U$3="夏"),"NO",AND($G66=$S$3,$U$3="冬"),"YES",$G66&gt;$S$3,"NO",$G66=0,"NO")</f>
        <v>NO</v>
      </c>
      <c r="Z66" s="13"/>
    </row>
    <row r="67" spans="1:26" x14ac:dyDescent="0.4">
      <c r="A67" s="46"/>
      <c r="B67" s="47"/>
      <c r="C67" s="47"/>
      <c r="D67" s="47"/>
      <c r="E67" s="47"/>
      <c r="F67" s="47"/>
      <c r="G67" s="47"/>
      <c r="H67" s="47"/>
      <c r="I67" s="47"/>
      <c r="J67" s="47"/>
      <c r="K67" s="49"/>
      <c r="L67" s="13"/>
      <c r="M67" s="13"/>
      <c r="S67" s="37" cm="1">
        <f t="array" ref="S67">_xlfn.IFS($H67="春夏学期","SS",$H67="春学期","SS",$H67="夏学期","SS",$H67="GEP（春）","SS",$H67="GEP（夏）","SS",$H67="集中（夏1）","SS",$H67="秋冬学期","AW",$H67="秋学期","AW",$H67="冬学期","AW",$H67="通年","AW",$H67="GEP（秋）","AW",$H67="GEP（冬）","AW",$H67="集中（冬1）","AW",$H67="集中（冬2）","AW",$H67="集中（冬3）","AW",$H67="集中（冬4）","AW",H67="",0)</f>
        <v>0</v>
      </c>
      <c r="T67" s="37" t="str" cm="1">
        <f t="array" ref="T67">_xlfn.IFS(AND($G67&gt;0,$G67&lt;$S$3),"YES",AND($G67=$S$3,$S67="SS",$U$3="夏"),"YES",AND($G67=$S$3,$S67="AW",$U$3="夏"),"NO",AND($G67=$S$3,$U$3="冬"),"YES",$G67&gt;$S$3,"NO",$G67=0,"NO")</f>
        <v>NO</v>
      </c>
      <c r="Z67" s="13"/>
    </row>
    <row r="68" spans="1:26" x14ac:dyDescent="0.4">
      <c r="A68" s="46"/>
      <c r="B68" s="47"/>
      <c r="C68" s="47"/>
      <c r="D68" s="47"/>
      <c r="E68" s="47"/>
      <c r="F68" s="47"/>
      <c r="G68" s="47"/>
      <c r="H68" s="47"/>
      <c r="I68" s="47"/>
      <c r="J68" s="47"/>
      <c r="K68" s="49"/>
      <c r="L68" s="13"/>
      <c r="M68" s="13"/>
      <c r="S68" s="37" cm="1">
        <f t="array" ref="S68">_xlfn.IFS($H68="春夏学期","SS",$H68="春学期","SS",$H68="夏学期","SS",$H68="GEP（春）","SS",$H68="GEP（夏）","SS",$H68="集中（夏1）","SS",$H68="秋冬学期","AW",$H68="秋学期","AW",$H68="冬学期","AW",$H68="通年","AW",$H68="GEP（秋）","AW",$H68="GEP（冬）","AW",$H68="集中（冬1）","AW",$H68="集中（冬2）","AW",$H68="集中（冬3）","AW",$H68="集中（冬4）","AW",H68="",0)</f>
        <v>0</v>
      </c>
      <c r="T68" s="37" t="str" cm="1">
        <f t="array" ref="T68">_xlfn.IFS(AND($G68&gt;0,$G68&lt;$S$3),"YES",AND($G68=$S$3,$S68="SS",$U$3="夏"),"YES",AND($G68=$S$3,$S68="AW",$U$3="夏"),"NO",AND($G68=$S$3,$U$3="冬"),"YES",$G68&gt;$S$3,"NO",$G68=0,"NO")</f>
        <v>NO</v>
      </c>
      <c r="Z68" s="13"/>
    </row>
    <row r="69" spans="1:26" x14ac:dyDescent="0.4">
      <c r="A69" s="46"/>
      <c r="B69" s="47"/>
      <c r="C69" s="47"/>
      <c r="D69" s="47"/>
      <c r="E69" s="47"/>
      <c r="F69" s="47"/>
      <c r="G69" s="47"/>
      <c r="H69" s="47"/>
      <c r="I69" s="47"/>
      <c r="J69" s="47"/>
      <c r="K69" s="49"/>
      <c r="L69" s="13"/>
      <c r="M69" s="13"/>
      <c r="S69" s="37" cm="1">
        <f t="array" ref="S69">_xlfn.IFS($H69="春夏学期","SS",$H69="春学期","SS",$H69="夏学期","SS",$H69="GEP（春）","SS",$H69="GEP（夏）","SS",$H69="集中（夏1）","SS",$H69="秋冬学期","AW",$H69="秋学期","AW",$H69="冬学期","AW",$H69="通年","AW",$H69="GEP（秋）","AW",$H69="GEP（冬）","AW",$H69="集中（冬1）","AW",$H69="集中（冬2）","AW",$H69="集中（冬3）","AW",$H69="集中（冬4）","AW",H69="",0)</f>
        <v>0</v>
      </c>
      <c r="T69" s="37" t="str" cm="1">
        <f t="array" ref="T69">_xlfn.IFS(AND($G69&gt;0,$G69&lt;$S$3),"YES",AND($G69=$S$3,$S69="SS",$U$3="夏"),"YES",AND($G69=$S$3,$S69="AW",$U$3="夏"),"NO",AND($G69=$S$3,$U$3="冬"),"YES",$G69&gt;$S$3,"NO",$G69=0,"NO")</f>
        <v>NO</v>
      </c>
      <c r="Z69" s="13"/>
    </row>
    <row r="70" spans="1:26" x14ac:dyDescent="0.4">
      <c r="A70" s="46"/>
      <c r="B70" s="47"/>
      <c r="C70" s="47"/>
      <c r="D70" s="47"/>
      <c r="E70" s="47"/>
      <c r="F70" s="47"/>
      <c r="G70" s="47"/>
      <c r="H70" s="47"/>
      <c r="I70" s="47"/>
      <c r="J70" s="47"/>
      <c r="K70" s="49"/>
      <c r="L70" s="13"/>
      <c r="M70" s="13"/>
      <c r="S70" s="37" cm="1">
        <f t="array" ref="S70">_xlfn.IFS($H70="春夏学期","SS",$H70="春学期","SS",$H70="夏学期","SS",$H70="GEP（春）","SS",$H70="GEP（夏）","SS",$H70="集中（夏1）","SS",$H70="秋冬学期","AW",$H70="秋学期","AW",$H70="冬学期","AW",$H70="通年","AW",$H70="GEP（秋）","AW",$H70="GEP（冬）","AW",$H70="集中（冬1）","AW",$H70="集中（冬2）","AW",$H70="集中（冬3）","AW",$H70="集中（冬4）","AW",H70="",0)</f>
        <v>0</v>
      </c>
      <c r="T70" s="37" t="str" cm="1">
        <f t="array" ref="T70">_xlfn.IFS(AND($G70&gt;0,$G70&lt;$S$3),"YES",AND($G70=$S$3,$S70="SS",$U$3="夏"),"YES",AND($G70=$S$3,$S70="AW",$U$3="夏"),"NO",AND($G70=$S$3,$U$3="冬"),"YES",$G70&gt;$S$3,"NO",$G70=0,"NO")</f>
        <v>NO</v>
      </c>
      <c r="Z70" s="13"/>
    </row>
    <row r="71" spans="1:26" ht="19.5" thickBot="1" x14ac:dyDescent="0.45">
      <c r="A71" s="42"/>
      <c r="B71" s="43"/>
      <c r="C71" s="43"/>
      <c r="D71" s="43"/>
      <c r="E71" s="43"/>
      <c r="F71" s="43"/>
      <c r="G71" s="43"/>
      <c r="H71" s="43"/>
      <c r="I71" s="43"/>
      <c r="J71" s="43"/>
      <c r="K71" s="44"/>
      <c r="L71" s="13"/>
      <c r="M71" s="13"/>
      <c r="S71" s="37" cm="1">
        <f t="array" ref="S71">_xlfn.IFS($H71="春夏学期","SS",$H71="春学期","SS",$H71="夏学期","SS",$H71="GEP（春）","SS",$H71="GEP（夏）","SS",$H71="集中（夏1）","SS",$H71="秋冬学期","AW",$H71="秋学期","AW",$H71="冬学期","AW",$H71="通年","AW",$H71="GEP（秋）","AW",$H71="GEP（冬）","AW",$H71="集中（冬1）","AW",$H71="集中（冬2）","AW",$H71="集中（冬3）","AW",$H71="集中（冬4）","AW",H71="",0)</f>
        <v>0</v>
      </c>
      <c r="T71" s="37" t="str" cm="1">
        <f t="array" ref="T71">_xlfn.IFS(AND($G71&gt;0,$G71&lt;$S$3),"YES",AND($G71=$S$3,$S71="SS",$U$3="夏"),"YES",AND($G71=$S$3,$S71="AW",$U$3="夏"),"NO",AND($G71=$S$3,$U$3="冬"),"YES",$G71&gt;$S$3,"NO",$G71=0,"NO")</f>
        <v>NO</v>
      </c>
      <c r="Z71" s="13"/>
    </row>
    <row r="72" spans="1:26" ht="19.5" thickTop="1" x14ac:dyDescent="0.4">
      <c r="L72" s="13"/>
      <c r="M72" s="13"/>
      <c r="Z72" s="13"/>
    </row>
    <row r="73" spans="1:26" x14ac:dyDescent="0.4">
      <c r="L73" s="13"/>
      <c r="M73" s="13"/>
      <c r="Z73" s="13"/>
    </row>
    <row r="74" spans="1:26" x14ac:dyDescent="0.4">
      <c r="L74" s="13"/>
      <c r="M74" s="13"/>
      <c r="Z74" s="13"/>
    </row>
    <row r="75" spans="1:26" x14ac:dyDescent="0.4">
      <c r="L75" s="13"/>
      <c r="M75" s="13"/>
      <c r="Z75" s="13"/>
    </row>
    <row r="76" spans="1:26" x14ac:dyDescent="0.4">
      <c r="L76" s="13"/>
      <c r="M76" s="13"/>
      <c r="Z76" s="13"/>
    </row>
    <row r="77" spans="1:26" x14ac:dyDescent="0.4">
      <c r="L77" s="13"/>
      <c r="M77" s="13"/>
      <c r="Z77" s="13"/>
    </row>
    <row r="78" spans="1:26" x14ac:dyDescent="0.4">
      <c r="L78" s="13"/>
      <c r="M78" s="13"/>
      <c r="Z78" s="13"/>
    </row>
    <row r="79" spans="1:26" x14ac:dyDescent="0.4">
      <c r="L79" s="13"/>
      <c r="M79" s="13"/>
      <c r="Z79" s="13"/>
    </row>
    <row r="80" spans="1:26" x14ac:dyDescent="0.4">
      <c r="L80" s="13"/>
      <c r="M80" s="13"/>
      <c r="Z80" s="13"/>
    </row>
    <row r="81" spans="12:26" x14ac:dyDescent="0.4">
      <c r="L81" s="13"/>
      <c r="M81" s="13"/>
      <c r="Z81" s="13"/>
    </row>
    <row r="82" spans="12:26" x14ac:dyDescent="0.4">
      <c r="L82" s="13"/>
      <c r="M82" s="13"/>
      <c r="Z82" s="13"/>
    </row>
    <row r="83" spans="12:26" x14ac:dyDescent="0.4">
      <c r="L83" s="13"/>
      <c r="M83" s="13"/>
      <c r="Z83" s="13"/>
    </row>
    <row r="84" spans="12:26" x14ac:dyDescent="0.4">
      <c r="L84" s="13"/>
      <c r="M84" s="13"/>
      <c r="Z84" s="13"/>
    </row>
  </sheetData>
  <sheetProtection sheet="1" formatCells="0" formatColumns="0" formatRows="0" insertColumns="0" insertRows="0" selectLockedCells="1" autoFilter="0"/>
  <autoFilter ref="A7:K67" xr:uid="{B6753819-7A53-4A1F-BF90-1D6217BE0B45}"/>
  <mergeCells count="27">
    <mergeCell ref="H1:K1"/>
    <mergeCell ref="T1:T2"/>
    <mergeCell ref="U1:U2"/>
    <mergeCell ref="S6:T6"/>
    <mergeCell ref="S1:S2"/>
    <mergeCell ref="V50:W50"/>
    <mergeCell ref="N41:N42"/>
    <mergeCell ref="O41:P42"/>
    <mergeCell ref="V38:W38"/>
    <mergeCell ref="V14:W14"/>
    <mergeCell ref="V26:W26"/>
    <mergeCell ref="N51:O51"/>
    <mergeCell ref="N50:O50"/>
    <mergeCell ref="N38:O38"/>
    <mergeCell ref="F1:G1"/>
    <mergeCell ref="F2:G3"/>
    <mergeCell ref="N2:O2"/>
    <mergeCell ref="O6:P6"/>
    <mergeCell ref="N14:O14"/>
    <mergeCell ref="N29:N30"/>
    <mergeCell ref="O29:P30"/>
    <mergeCell ref="N17:N18"/>
    <mergeCell ref="O17:P18"/>
    <mergeCell ref="N26:O26"/>
    <mergeCell ref="A6:K6"/>
    <mergeCell ref="N4:P4"/>
    <mergeCell ref="H2:K3"/>
  </mergeCells>
  <phoneticPr fontId="1"/>
  <dataValidations count="1">
    <dataValidation type="list" allowBlank="1" showInputMessage="1" showErrorMessage="1" sqref="U3" xr:uid="{BE6A70C9-ED2C-479D-94C8-6A7A3DEA88A5}">
      <formula1>"夏,冬"</formula1>
    </dataValidation>
  </dataValidations>
  <printOptions horizontalCentered="1" verticalCentered="1"/>
  <pageMargins left="0.59055118110236227" right="0.19685039370078741" top="0.19685039370078741" bottom="0.19685039370078741" header="0" footer="0"/>
  <pageSetup paperSize="9" scale="5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9A7FA-2BB4-4A5A-918D-D60AA9B61508}">
  <sheetPr>
    <tabColor theme="9" tint="0.79998168889431442"/>
    <pageSetUpPr fitToPage="1"/>
  </sheetPr>
  <dimension ref="A1:B3"/>
  <sheetViews>
    <sheetView view="pageBreakPreview" zoomScaleNormal="85" zoomScaleSheetLayoutView="100" workbookViewId="0">
      <selection activeCell="D2" sqref="D2"/>
    </sheetView>
  </sheetViews>
  <sheetFormatPr defaultRowHeight="18.75" x14ac:dyDescent="0.4"/>
  <cols>
    <col min="1" max="1" width="14.25" style="58" customWidth="1"/>
    <col min="2" max="2" width="85" style="59" customWidth="1"/>
  </cols>
  <sheetData>
    <row r="1" spans="1:2" ht="160.5" customHeight="1" x14ac:dyDescent="0.4">
      <c r="A1" s="112" t="s">
        <v>39</v>
      </c>
      <c r="B1" s="56" t="s">
        <v>51</v>
      </c>
    </row>
    <row r="2" spans="1:2" ht="197.25" customHeight="1" x14ac:dyDescent="0.4">
      <c r="A2" s="113"/>
      <c r="B2" s="56" t="s">
        <v>52</v>
      </c>
    </row>
    <row r="3" spans="1:2" ht="161.25" customHeight="1" x14ac:dyDescent="0.4">
      <c r="A3" s="57" t="s">
        <v>45</v>
      </c>
      <c r="B3" s="56" t="s">
        <v>50</v>
      </c>
    </row>
  </sheetData>
  <sheetProtection selectLockedCells="1"/>
  <mergeCells count="1">
    <mergeCell ref="A1:A2"/>
  </mergeCells>
  <phoneticPr fontId="1"/>
  <printOptions horizontalCentered="1"/>
  <pageMargins left="0.31496062992125984" right="0.31496062992125984" top="0.74803149606299213" bottom="0.74803149606299213" header="0.31496062992125984" footer="0.31496062992125984"/>
  <pageSetup paperSize="9" scale="90" orientation="portrait" horizontalDpi="1200" verticalDpi="12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0E45D-CD2A-4E97-8B1B-A17F9E8E67CF}">
  <sheetPr>
    <tabColor theme="0" tint="-0.499984740745262"/>
  </sheetPr>
  <dimension ref="A1:W63"/>
  <sheetViews>
    <sheetView view="pageBreakPreview" zoomScale="90" zoomScaleNormal="85" zoomScaleSheetLayoutView="90" workbookViewId="0">
      <selection activeCell="M13" sqref="M13"/>
    </sheetView>
  </sheetViews>
  <sheetFormatPr defaultRowHeight="18.75" x14ac:dyDescent="0.4"/>
  <cols>
    <col min="1" max="1" width="5.125" customWidth="1"/>
    <col min="2" max="2" width="3.875" customWidth="1"/>
    <col min="3" max="3" width="5.375" customWidth="1"/>
    <col min="4" max="4" width="17.625" customWidth="1"/>
    <col min="5" max="5" width="37.875" customWidth="1"/>
    <col min="6" max="6" width="8.5" customWidth="1"/>
    <col min="7" max="7" width="9.375" customWidth="1"/>
    <col min="8" max="8" width="9" bestFit="1" customWidth="1"/>
    <col min="9" max="9" width="3.125" customWidth="1"/>
    <col min="10" max="11" width="5.25" bestFit="1" customWidth="1"/>
    <col min="16" max="16" width="13.125" customWidth="1"/>
  </cols>
  <sheetData>
    <row r="1" spans="1:23" ht="24" x14ac:dyDescent="0.4">
      <c r="A1" s="6" t="s">
        <v>32</v>
      </c>
      <c r="E1" s="1"/>
      <c r="F1" s="1"/>
      <c r="G1" s="1"/>
      <c r="H1" s="1"/>
      <c r="I1" s="1"/>
      <c r="J1" s="1"/>
    </row>
    <row r="2" spans="1:23" ht="24" x14ac:dyDescent="0.4">
      <c r="A2" s="8" t="s">
        <v>40</v>
      </c>
      <c r="B2" s="9"/>
      <c r="C2" s="9"/>
      <c r="D2" s="9"/>
      <c r="E2" s="9" t="s">
        <v>43</v>
      </c>
      <c r="F2" s="9"/>
      <c r="G2" s="9"/>
      <c r="H2" s="9"/>
      <c r="I2" s="9"/>
      <c r="J2" s="9"/>
      <c r="K2" s="9"/>
      <c r="M2" s="11" t="s">
        <v>41</v>
      </c>
      <c r="N2" s="10"/>
      <c r="O2" s="10"/>
      <c r="P2" s="10"/>
      <c r="Q2" s="10"/>
      <c r="R2" s="10"/>
      <c r="S2" s="10"/>
      <c r="T2" s="10"/>
      <c r="U2" s="10"/>
      <c r="V2" s="10"/>
      <c r="W2" s="10"/>
    </row>
    <row r="3" spans="1:23" x14ac:dyDescent="0.4">
      <c r="A3" s="3" t="s">
        <v>4</v>
      </c>
      <c r="B3" s="3" t="s">
        <v>13</v>
      </c>
      <c r="C3" s="3" t="s">
        <v>5</v>
      </c>
      <c r="D3" s="2" t="s">
        <v>14</v>
      </c>
      <c r="E3" s="2" t="s">
        <v>6</v>
      </c>
      <c r="F3" s="2" t="s">
        <v>7</v>
      </c>
      <c r="G3" s="2" t="s">
        <v>8</v>
      </c>
      <c r="H3" s="2" t="s">
        <v>9</v>
      </c>
      <c r="I3" s="2" t="s">
        <v>24</v>
      </c>
      <c r="J3" s="2" t="s">
        <v>10</v>
      </c>
      <c r="K3" s="3" t="s">
        <v>15</v>
      </c>
      <c r="M3" s="3" t="s">
        <v>4</v>
      </c>
      <c r="N3" s="3" t="s">
        <v>13</v>
      </c>
      <c r="O3" s="3" t="s">
        <v>5</v>
      </c>
      <c r="P3" s="2" t="s">
        <v>14</v>
      </c>
      <c r="Q3" s="2" t="s">
        <v>6</v>
      </c>
      <c r="R3" s="2" t="s">
        <v>7</v>
      </c>
      <c r="S3" s="2" t="s">
        <v>8</v>
      </c>
      <c r="T3" s="2" t="s">
        <v>9</v>
      </c>
      <c r="U3" s="2" t="s">
        <v>24</v>
      </c>
      <c r="V3" s="2" t="s">
        <v>10</v>
      </c>
      <c r="W3" s="3" t="s">
        <v>15</v>
      </c>
    </row>
    <row r="4" spans="1:23" s="61" customFormat="1" x14ac:dyDescent="0.4">
      <c r="A4" s="60"/>
      <c r="B4" s="60"/>
      <c r="C4" s="60"/>
      <c r="D4" s="60"/>
      <c r="E4" s="60"/>
      <c r="F4" s="60"/>
      <c r="G4" s="60"/>
      <c r="H4" s="60"/>
      <c r="I4" s="60"/>
      <c r="J4" s="60"/>
      <c r="K4" s="60"/>
      <c r="M4" s="60"/>
      <c r="N4" s="60"/>
      <c r="O4" s="60"/>
      <c r="P4" s="60"/>
      <c r="Q4" s="60"/>
      <c r="R4" s="60"/>
      <c r="S4" s="60"/>
      <c r="T4" s="60"/>
      <c r="U4" s="60"/>
      <c r="V4" s="60"/>
      <c r="W4" s="60"/>
    </row>
    <row r="5" spans="1:23" s="61" customFormat="1" x14ac:dyDescent="0.4">
      <c r="A5" s="60"/>
      <c r="B5" s="60"/>
      <c r="C5" s="60"/>
      <c r="D5" s="60"/>
      <c r="E5" s="60"/>
      <c r="F5" s="60"/>
      <c r="G5" s="60"/>
      <c r="H5" s="60"/>
      <c r="I5" s="60"/>
      <c r="J5" s="60"/>
      <c r="K5" s="60"/>
      <c r="M5" s="60"/>
      <c r="N5" s="60"/>
      <c r="O5" s="60"/>
      <c r="P5" s="60"/>
      <c r="Q5" s="60"/>
      <c r="R5" s="60"/>
      <c r="S5" s="60"/>
      <c r="T5" s="60"/>
      <c r="U5" s="60"/>
      <c r="V5" s="60"/>
      <c r="W5" s="60"/>
    </row>
    <row r="6" spans="1:23" s="61" customFormat="1" x14ac:dyDescent="0.4">
      <c r="A6" s="60"/>
      <c r="B6" s="60"/>
      <c r="C6" s="60"/>
      <c r="D6" s="60"/>
      <c r="E6" s="60"/>
      <c r="F6" s="60"/>
      <c r="G6" s="60"/>
      <c r="H6" s="60"/>
      <c r="I6" s="60"/>
      <c r="J6" s="60"/>
      <c r="K6" s="60"/>
      <c r="M6" s="60"/>
      <c r="N6" s="60"/>
      <c r="O6" s="60"/>
      <c r="P6" s="60"/>
      <c r="Q6" s="60"/>
      <c r="R6" s="60"/>
      <c r="S6" s="60"/>
      <c r="T6" s="60"/>
      <c r="U6" s="60"/>
      <c r="V6" s="60"/>
      <c r="W6" s="60"/>
    </row>
    <row r="7" spans="1:23" s="61" customFormat="1" x14ac:dyDescent="0.4">
      <c r="A7" s="60"/>
      <c r="B7" s="60"/>
      <c r="C7" s="60"/>
      <c r="D7" s="60"/>
      <c r="E7" s="60"/>
      <c r="F7" s="60"/>
      <c r="G7" s="60"/>
      <c r="H7" s="60"/>
      <c r="I7" s="60"/>
      <c r="J7" s="60"/>
      <c r="K7" s="60"/>
      <c r="M7" s="60"/>
      <c r="N7" s="60"/>
      <c r="O7" s="60"/>
      <c r="P7" s="60"/>
      <c r="Q7" s="60"/>
      <c r="R7" s="60"/>
      <c r="S7" s="60"/>
      <c r="T7" s="60"/>
      <c r="U7" s="60"/>
      <c r="V7" s="60"/>
      <c r="W7" s="60"/>
    </row>
    <row r="8" spans="1:23" s="61" customFormat="1" x14ac:dyDescent="0.4">
      <c r="A8" s="60"/>
      <c r="B8" s="60"/>
      <c r="C8" s="60"/>
      <c r="D8" s="60"/>
      <c r="E8" s="60"/>
      <c r="F8" s="60"/>
      <c r="G8" s="60"/>
      <c r="H8" s="60"/>
      <c r="I8" s="60"/>
      <c r="J8" s="60"/>
      <c r="K8" s="60"/>
      <c r="M8" s="60"/>
      <c r="N8" s="60"/>
      <c r="O8" s="60"/>
      <c r="P8" s="60"/>
      <c r="Q8" s="60"/>
      <c r="R8" s="60"/>
      <c r="S8" s="60"/>
      <c r="T8" s="60"/>
      <c r="U8" s="60"/>
      <c r="V8" s="60"/>
      <c r="W8" s="60"/>
    </row>
    <row r="9" spans="1:23" s="61" customFormat="1" x14ac:dyDescent="0.4">
      <c r="A9" s="60"/>
      <c r="B9" s="60"/>
      <c r="C9" s="60"/>
      <c r="D9" s="60"/>
      <c r="E9" s="60"/>
      <c r="F9" s="60"/>
      <c r="G9" s="60"/>
      <c r="H9" s="60"/>
      <c r="I9" s="60"/>
      <c r="J9" s="60"/>
      <c r="K9" s="60"/>
      <c r="M9" s="60"/>
      <c r="N9" s="60"/>
      <c r="O9" s="60"/>
      <c r="P9" s="60"/>
      <c r="Q9" s="60"/>
      <c r="R9" s="60"/>
      <c r="S9" s="60"/>
      <c r="T9" s="60"/>
      <c r="U9" s="60"/>
      <c r="V9" s="60"/>
      <c r="W9" s="60"/>
    </row>
    <row r="10" spans="1:23" s="61" customFormat="1" x14ac:dyDescent="0.4">
      <c r="A10" s="60"/>
      <c r="B10" s="60"/>
      <c r="C10" s="60"/>
      <c r="D10" s="60"/>
      <c r="E10" s="60"/>
      <c r="F10" s="60"/>
      <c r="G10" s="60"/>
      <c r="H10" s="60"/>
      <c r="I10" s="60"/>
      <c r="J10" s="60"/>
      <c r="K10" s="60"/>
      <c r="M10" s="60"/>
      <c r="N10" s="60"/>
      <c r="O10" s="60"/>
      <c r="P10" s="60"/>
      <c r="Q10" s="60"/>
      <c r="R10" s="60"/>
      <c r="S10" s="60"/>
      <c r="T10" s="60"/>
      <c r="U10" s="60"/>
      <c r="V10" s="60"/>
      <c r="W10" s="60"/>
    </row>
    <row r="11" spans="1:23" s="61" customFormat="1" x14ac:dyDescent="0.4">
      <c r="A11" s="60"/>
      <c r="B11" s="60"/>
      <c r="C11" s="60"/>
      <c r="D11" s="60"/>
      <c r="E11" s="60"/>
      <c r="F11" s="60"/>
      <c r="G11" s="60"/>
      <c r="H11" s="60"/>
      <c r="I11" s="60"/>
      <c r="J11" s="60"/>
      <c r="K11" s="60"/>
      <c r="M11" s="60"/>
      <c r="N11" s="60"/>
      <c r="O11" s="60"/>
      <c r="P11" s="60"/>
      <c r="Q11" s="60"/>
      <c r="R11" s="60"/>
      <c r="S11" s="60"/>
      <c r="T11" s="60"/>
      <c r="U11" s="60"/>
      <c r="V11" s="60"/>
      <c r="W11" s="60"/>
    </row>
    <row r="12" spans="1:23" s="61" customFormat="1" x14ac:dyDescent="0.4">
      <c r="A12" s="60"/>
      <c r="B12" s="60"/>
      <c r="C12" s="60"/>
      <c r="D12" s="60"/>
      <c r="E12" s="60"/>
      <c r="F12" s="60"/>
      <c r="G12" s="60"/>
      <c r="H12" s="60"/>
      <c r="I12" s="60"/>
      <c r="J12" s="60"/>
      <c r="K12" s="60"/>
      <c r="M12" s="60"/>
      <c r="N12" s="60"/>
      <c r="O12" s="60"/>
      <c r="P12" s="60"/>
      <c r="Q12" s="60"/>
      <c r="R12" s="60"/>
      <c r="S12" s="60"/>
      <c r="T12" s="60"/>
      <c r="U12" s="60"/>
      <c r="V12" s="60"/>
      <c r="W12" s="60"/>
    </row>
    <row r="13" spans="1:23" s="61" customFormat="1" x14ac:dyDescent="0.4">
      <c r="A13" s="60"/>
      <c r="B13" s="60"/>
      <c r="C13" s="60"/>
      <c r="D13" s="60"/>
      <c r="E13" s="60"/>
      <c r="F13" s="60"/>
      <c r="G13" s="60"/>
      <c r="H13" s="60"/>
      <c r="I13" s="60"/>
      <c r="J13" s="60"/>
      <c r="K13" s="60"/>
      <c r="M13" s="60"/>
      <c r="N13" s="60"/>
      <c r="O13" s="60"/>
      <c r="P13" s="60"/>
      <c r="Q13" s="60"/>
      <c r="R13" s="60"/>
      <c r="S13" s="60"/>
      <c r="T13" s="60"/>
      <c r="U13" s="60"/>
      <c r="V13" s="60"/>
      <c r="W13" s="60"/>
    </row>
    <row r="14" spans="1:23" s="61" customFormat="1" x14ac:dyDescent="0.4">
      <c r="A14" s="60"/>
      <c r="B14" s="60"/>
      <c r="C14" s="60"/>
      <c r="D14" s="60"/>
      <c r="E14" s="60"/>
      <c r="F14" s="60"/>
      <c r="G14" s="60"/>
      <c r="H14" s="60"/>
      <c r="I14" s="60"/>
      <c r="J14" s="60"/>
      <c r="K14" s="60"/>
      <c r="M14" s="60"/>
      <c r="N14" s="60"/>
      <c r="O14" s="60"/>
      <c r="P14" s="60"/>
      <c r="Q14" s="60"/>
      <c r="R14" s="60"/>
      <c r="S14" s="60"/>
      <c r="T14" s="60"/>
      <c r="U14" s="60"/>
      <c r="V14" s="60"/>
      <c r="W14" s="60"/>
    </row>
    <row r="15" spans="1:23" s="61" customFormat="1" x14ac:dyDescent="0.4">
      <c r="A15" s="60"/>
      <c r="B15" s="60"/>
      <c r="C15" s="60"/>
      <c r="D15" s="60"/>
      <c r="E15" s="60"/>
      <c r="F15" s="60"/>
      <c r="G15" s="60"/>
      <c r="H15" s="60"/>
      <c r="I15" s="60"/>
      <c r="J15" s="60"/>
      <c r="K15" s="60"/>
      <c r="M15" s="60"/>
      <c r="N15" s="60"/>
      <c r="O15" s="60"/>
      <c r="P15" s="60"/>
      <c r="Q15" s="60"/>
      <c r="R15" s="60"/>
      <c r="S15" s="60"/>
      <c r="T15" s="60"/>
      <c r="U15" s="60"/>
      <c r="V15" s="60"/>
      <c r="W15" s="60"/>
    </row>
    <row r="16" spans="1:23" s="61" customFormat="1" x14ac:dyDescent="0.4">
      <c r="A16" s="60"/>
      <c r="B16" s="60"/>
      <c r="C16" s="60"/>
      <c r="D16" s="60"/>
      <c r="E16" s="60"/>
      <c r="F16" s="60"/>
      <c r="G16" s="60"/>
      <c r="H16" s="60"/>
      <c r="I16" s="60"/>
      <c r="J16" s="60"/>
      <c r="K16" s="60"/>
      <c r="M16" s="60"/>
      <c r="N16" s="60"/>
      <c r="O16" s="60"/>
      <c r="P16" s="60"/>
      <c r="Q16" s="60"/>
      <c r="R16" s="60"/>
      <c r="S16" s="60"/>
      <c r="T16" s="60"/>
      <c r="U16" s="60"/>
      <c r="V16" s="60"/>
      <c r="W16" s="60"/>
    </row>
    <row r="17" spans="1:23" s="61" customFormat="1" x14ac:dyDescent="0.4">
      <c r="A17" s="60"/>
      <c r="B17" s="60"/>
      <c r="C17" s="60"/>
      <c r="D17" s="60"/>
      <c r="E17" s="60"/>
      <c r="F17" s="60"/>
      <c r="G17" s="60"/>
      <c r="H17" s="60"/>
      <c r="I17" s="60"/>
      <c r="J17" s="60"/>
      <c r="K17" s="60"/>
      <c r="M17" s="60"/>
      <c r="N17" s="60"/>
      <c r="O17" s="60"/>
      <c r="P17" s="60"/>
      <c r="Q17" s="60"/>
      <c r="R17" s="60"/>
      <c r="S17" s="60"/>
      <c r="T17" s="60"/>
      <c r="U17" s="60"/>
      <c r="V17" s="60"/>
      <c r="W17" s="60"/>
    </row>
    <row r="18" spans="1:23" s="61" customFormat="1" x14ac:dyDescent="0.4">
      <c r="A18" s="60"/>
      <c r="B18" s="60"/>
      <c r="C18" s="60"/>
      <c r="D18" s="60"/>
      <c r="E18" s="60"/>
      <c r="F18" s="60"/>
      <c r="G18" s="60"/>
      <c r="H18" s="60"/>
      <c r="I18" s="60"/>
      <c r="J18" s="60"/>
      <c r="K18" s="60"/>
      <c r="M18" s="60"/>
      <c r="N18" s="60"/>
      <c r="O18" s="60"/>
      <c r="P18" s="60"/>
      <c r="Q18" s="60"/>
      <c r="R18" s="60"/>
      <c r="S18" s="60"/>
      <c r="T18" s="60"/>
      <c r="U18" s="60"/>
      <c r="V18" s="60"/>
      <c r="W18" s="60"/>
    </row>
    <row r="19" spans="1:23" s="61" customFormat="1" x14ac:dyDescent="0.4">
      <c r="A19" s="60"/>
      <c r="B19" s="60"/>
      <c r="C19" s="60"/>
      <c r="D19" s="60"/>
      <c r="E19" s="60"/>
      <c r="F19" s="60"/>
      <c r="G19" s="60"/>
      <c r="H19" s="60"/>
      <c r="I19" s="60"/>
      <c r="J19" s="60"/>
      <c r="K19" s="60"/>
      <c r="M19" s="60"/>
      <c r="N19" s="60"/>
      <c r="O19" s="60"/>
      <c r="P19" s="60"/>
      <c r="Q19" s="60"/>
      <c r="R19" s="60"/>
      <c r="S19" s="60"/>
      <c r="T19" s="60"/>
      <c r="U19" s="60"/>
      <c r="V19" s="60"/>
      <c r="W19" s="60"/>
    </row>
    <row r="20" spans="1:23" s="61" customFormat="1" x14ac:dyDescent="0.4">
      <c r="A20" s="60"/>
      <c r="B20" s="60"/>
      <c r="C20" s="60"/>
      <c r="D20" s="60"/>
      <c r="E20" s="60"/>
      <c r="F20" s="60"/>
      <c r="G20" s="60"/>
      <c r="H20" s="60"/>
      <c r="I20" s="60"/>
      <c r="J20" s="60"/>
      <c r="K20" s="60"/>
      <c r="M20" s="60"/>
      <c r="N20" s="60"/>
      <c r="O20" s="60"/>
      <c r="P20" s="60"/>
      <c r="Q20" s="60"/>
      <c r="R20" s="60"/>
      <c r="S20" s="60"/>
      <c r="T20" s="60"/>
      <c r="U20" s="60"/>
      <c r="V20" s="60"/>
      <c r="W20" s="60"/>
    </row>
    <row r="21" spans="1:23" s="61" customFormat="1" x14ac:dyDescent="0.4">
      <c r="A21" s="60"/>
      <c r="B21" s="60"/>
      <c r="C21" s="60"/>
      <c r="D21" s="60"/>
      <c r="E21" s="60"/>
      <c r="F21" s="60"/>
      <c r="G21" s="60"/>
      <c r="H21" s="60"/>
      <c r="I21" s="60"/>
      <c r="J21" s="60"/>
      <c r="K21" s="60"/>
      <c r="M21" s="60"/>
      <c r="N21" s="60"/>
      <c r="O21" s="60"/>
      <c r="P21" s="60"/>
      <c r="Q21" s="60"/>
      <c r="R21" s="60"/>
      <c r="S21" s="60"/>
      <c r="T21" s="60"/>
      <c r="U21" s="60"/>
      <c r="V21" s="60"/>
      <c r="W21" s="60"/>
    </row>
    <row r="22" spans="1:23" s="61" customFormat="1" x14ac:dyDescent="0.4">
      <c r="A22" s="60"/>
      <c r="B22" s="60"/>
      <c r="C22" s="60"/>
      <c r="D22" s="60"/>
      <c r="E22" s="60"/>
      <c r="F22" s="60"/>
      <c r="G22" s="60"/>
      <c r="H22" s="60"/>
      <c r="I22" s="60"/>
      <c r="J22" s="60"/>
      <c r="K22" s="60"/>
      <c r="M22" s="60"/>
      <c r="N22" s="60"/>
      <c r="O22" s="60"/>
      <c r="P22" s="60"/>
      <c r="Q22" s="60"/>
      <c r="R22" s="60"/>
      <c r="S22" s="60"/>
      <c r="T22" s="60"/>
      <c r="U22" s="60"/>
      <c r="V22" s="60"/>
      <c r="W22" s="60"/>
    </row>
    <row r="23" spans="1:23" s="61" customFormat="1" x14ac:dyDescent="0.4">
      <c r="A23" s="60"/>
      <c r="B23" s="60"/>
      <c r="C23" s="60"/>
      <c r="D23" s="60"/>
      <c r="E23" s="60"/>
      <c r="F23" s="60"/>
      <c r="G23" s="60"/>
      <c r="H23" s="60"/>
      <c r="I23" s="60"/>
      <c r="J23" s="60"/>
      <c r="K23" s="60"/>
      <c r="M23" s="60"/>
      <c r="N23" s="60"/>
      <c r="O23" s="60"/>
      <c r="P23" s="60"/>
      <c r="Q23" s="60"/>
      <c r="R23" s="60"/>
      <c r="S23" s="60"/>
      <c r="T23" s="60"/>
      <c r="U23" s="60"/>
      <c r="V23" s="60"/>
      <c r="W23" s="60"/>
    </row>
    <row r="24" spans="1:23" s="61" customFormat="1" x14ac:dyDescent="0.4">
      <c r="A24" s="60"/>
      <c r="B24" s="60"/>
      <c r="C24" s="60"/>
      <c r="D24" s="60"/>
      <c r="E24" s="60"/>
      <c r="F24" s="60"/>
      <c r="G24" s="60"/>
      <c r="H24" s="60"/>
      <c r="I24" s="60"/>
      <c r="J24" s="60"/>
      <c r="K24" s="60"/>
      <c r="M24" s="60"/>
      <c r="N24" s="60"/>
      <c r="O24" s="60"/>
      <c r="P24" s="60"/>
      <c r="Q24" s="60"/>
      <c r="R24" s="60"/>
      <c r="S24" s="60"/>
      <c r="T24" s="60"/>
      <c r="U24" s="60"/>
      <c r="V24" s="60"/>
      <c r="W24" s="60"/>
    </row>
    <row r="25" spans="1:23" s="61" customFormat="1" x14ac:dyDescent="0.4">
      <c r="A25" s="60"/>
      <c r="B25" s="60"/>
      <c r="C25" s="60"/>
      <c r="D25" s="60"/>
      <c r="E25" s="60"/>
      <c r="F25" s="60"/>
      <c r="G25" s="60"/>
      <c r="H25" s="60"/>
      <c r="I25" s="60"/>
      <c r="J25" s="60"/>
      <c r="K25" s="60"/>
      <c r="M25" s="60"/>
      <c r="N25" s="60"/>
      <c r="O25" s="60"/>
      <c r="P25" s="60"/>
      <c r="Q25" s="60"/>
      <c r="R25" s="60"/>
      <c r="S25" s="60"/>
      <c r="T25" s="60"/>
      <c r="U25" s="60"/>
      <c r="V25" s="60"/>
      <c r="W25" s="60"/>
    </row>
    <row r="26" spans="1:23" s="61" customFormat="1" x14ac:dyDescent="0.4">
      <c r="A26" s="60"/>
      <c r="B26" s="60"/>
      <c r="C26" s="60"/>
      <c r="D26" s="60"/>
      <c r="E26" s="60"/>
      <c r="F26" s="60"/>
      <c r="G26" s="60"/>
      <c r="H26" s="60"/>
      <c r="I26" s="60"/>
      <c r="J26" s="60"/>
      <c r="K26" s="60"/>
      <c r="M26" s="60"/>
      <c r="N26" s="60"/>
      <c r="O26" s="60"/>
      <c r="P26" s="60"/>
      <c r="Q26" s="60"/>
      <c r="R26" s="60"/>
      <c r="S26" s="60"/>
      <c r="T26" s="60"/>
      <c r="U26" s="60"/>
      <c r="V26" s="60"/>
      <c r="W26" s="60"/>
    </row>
    <row r="27" spans="1:23" s="61" customFormat="1" x14ac:dyDescent="0.4">
      <c r="A27" s="60"/>
      <c r="B27" s="60"/>
      <c r="C27" s="60"/>
      <c r="D27" s="60"/>
      <c r="E27" s="60"/>
      <c r="F27" s="60"/>
      <c r="G27" s="60"/>
      <c r="H27" s="60"/>
      <c r="I27" s="60"/>
      <c r="J27" s="60"/>
      <c r="K27" s="60"/>
      <c r="M27" s="60"/>
      <c r="N27" s="60"/>
      <c r="O27" s="60"/>
      <c r="P27" s="60"/>
      <c r="Q27" s="60"/>
      <c r="R27" s="60"/>
      <c r="S27" s="60"/>
      <c r="T27" s="60"/>
      <c r="U27" s="60"/>
      <c r="V27" s="60"/>
      <c r="W27" s="60"/>
    </row>
    <row r="28" spans="1:23" s="61" customFormat="1" x14ac:dyDescent="0.4">
      <c r="A28" s="60"/>
      <c r="B28" s="60"/>
      <c r="C28" s="60"/>
      <c r="D28" s="60"/>
      <c r="E28" s="60"/>
      <c r="F28" s="60"/>
      <c r="G28" s="60"/>
      <c r="H28" s="60"/>
      <c r="I28" s="60"/>
      <c r="J28" s="60"/>
      <c r="K28" s="60"/>
      <c r="M28" s="60"/>
      <c r="N28" s="60"/>
      <c r="O28" s="60"/>
      <c r="P28" s="60"/>
      <c r="Q28" s="60"/>
      <c r="R28" s="60"/>
      <c r="S28" s="60"/>
      <c r="T28" s="60"/>
      <c r="U28" s="60"/>
      <c r="V28" s="60"/>
      <c r="W28" s="60"/>
    </row>
    <row r="29" spans="1:23" s="61" customFormat="1" x14ac:dyDescent="0.4">
      <c r="A29" s="60"/>
      <c r="B29" s="60"/>
      <c r="C29" s="60"/>
      <c r="D29" s="60"/>
      <c r="E29" s="60"/>
      <c r="F29" s="60"/>
      <c r="G29" s="60"/>
      <c r="H29" s="60"/>
      <c r="I29" s="60"/>
      <c r="J29" s="60"/>
      <c r="K29" s="60"/>
      <c r="M29" s="60"/>
      <c r="N29" s="60"/>
      <c r="O29" s="60"/>
      <c r="P29" s="60"/>
      <c r="Q29" s="60"/>
      <c r="R29" s="60"/>
      <c r="S29" s="60"/>
      <c r="T29" s="60"/>
      <c r="U29" s="60"/>
      <c r="V29" s="60"/>
      <c r="W29" s="60"/>
    </row>
    <row r="30" spans="1:23" s="61" customFormat="1" x14ac:dyDescent="0.4">
      <c r="A30" s="60"/>
      <c r="B30" s="60"/>
      <c r="C30" s="60"/>
      <c r="D30" s="60"/>
      <c r="E30" s="60"/>
      <c r="F30" s="60"/>
      <c r="G30" s="60"/>
      <c r="H30" s="60"/>
      <c r="I30" s="60"/>
      <c r="J30" s="60"/>
      <c r="K30" s="60"/>
      <c r="M30" s="60"/>
      <c r="N30" s="60"/>
      <c r="O30" s="60"/>
      <c r="P30" s="60"/>
      <c r="Q30" s="60"/>
      <c r="R30" s="60"/>
      <c r="S30" s="60"/>
      <c r="T30" s="60"/>
      <c r="U30" s="60"/>
      <c r="V30" s="60"/>
      <c r="W30" s="60"/>
    </row>
    <row r="31" spans="1:23" s="61" customFormat="1" x14ac:dyDescent="0.4">
      <c r="A31" s="60"/>
      <c r="B31" s="60"/>
      <c r="C31" s="60"/>
      <c r="D31" s="60"/>
      <c r="E31" s="60"/>
      <c r="F31" s="60"/>
      <c r="G31" s="60"/>
      <c r="H31" s="60"/>
      <c r="I31" s="60"/>
      <c r="J31" s="60"/>
      <c r="K31" s="60"/>
      <c r="M31" s="60"/>
      <c r="N31" s="60"/>
      <c r="O31" s="60"/>
      <c r="P31" s="60"/>
      <c r="Q31" s="60"/>
      <c r="R31" s="60"/>
      <c r="S31" s="60"/>
      <c r="T31" s="60"/>
      <c r="U31" s="60"/>
      <c r="V31" s="60"/>
      <c r="W31" s="60"/>
    </row>
    <row r="32" spans="1:23" s="61" customFormat="1" x14ac:dyDescent="0.4">
      <c r="A32" s="60"/>
      <c r="B32" s="60"/>
      <c r="C32" s="60"/>
      <c r="D32" s="60"/>
      <c r="E32" s="60"/>
      <c r="F32" s="60"/>
      <c r="G32" s="60"/>
      <c r="H32" s="60"/>
      <c r="I32" s="60"/>
      <c r="J32" s="60"/>
      <c r="K32" s="60"/>
      <c r="M32" s="60"/>
      <c r="N32" s="60"/>
      <c r="O32" s="60"/>
      <c r="P32" s="60"/>
      <c r="Q32" s="60"/>
      <c r="R32" s="60"/>
      <c r="S32" s="60"/>
      <c r="T32" s="60"/>
      <c r="U32" s="60"/>
      <c r="V32" s="60"/>
      <c r="W32" s="60"/>
    </row>
    <row r="33" spans="1:23" s="61" customFormat="1" x14ac:dyDescent="0.4">
      <c r="A33" s="60"/>
      <c r="B33" s="60"/>
      <c r="C33" s="60"/>
      <c r="D33" s="60"/>
      <c r="E33" s="60"/>
      <c r="F33" s="60"/>
      <c r="G33" s="60"/>
      <c r="H33" s="60"/>
      <c r="I33" s="60"/>
      <c r="J33" s="60"/>
      <c r="K33" s="60"/>
      <c r="M33" s="60"/>
      <c r="N33" s="60"/>
      <c r="O33" s="60"/>
      <c r="P33" s="60"/>
      <c r="Q33" s="60"/>
      <c r="R33" s="60"/>
      <c r="S33" s="60"/>
      <c r="T33" s="60"/>
      <c r="U33" s="60"/>
      <c r="V33" s="60"/>
      <c r="W33" s="60"/>
    </row>
    <row r="34" spans="1:23" s="61" customFormat="1" x14ac:dyDescent="0.4">
      <c r="A34" s="60"/>
      <c r="B34" s="60"/>
      <c r="C34" s="60"/>
      <c r="D34" s="60"/>
      <c r="E34" s="60"/>
      <c r="F34" s="60"/>
      <c r="G34" s="60"/>
      <c r="H34" s="60"/>
      <c r="I34" s="60"/>
      <c r="J34" s="60"/>
      <c r="K34" s="60"/>
      <c r="M34" s="60"/>
      <c r="N34" s="60"/>
      <c r="O34" s="60"/>
      <c r="P34" s="60"/>
      <c r="Q34" s="60"/>
      <c r="R34" s="60"/>
      <c r="S34" s="60"/>
      <c r="T34" s="60"/>
      <c r="U34" s="60"/>
      <c r="V34" s="60"/>
      <c r="W34" s="60"/>
    </row>
    <row r="35" spans="1:23" s="61" customFormat="1" x14ac:dyDescent="0.4">
      <c r="A35" s="60"/>
      <c r="B35" s="60"/>
      <c r="C35" s="60"/>
      <c r="D35" s="60"/>
      <c r="E35" s="60"/>
      <c r="F35" s="60"/>
      <c r="G35" s="60"/>
      <c r="H35" s="60"/>
      <c r="I35" s="60"/>
      <c r="J35" s="60"/>
      <c r="K35" s="60"/>
      <c r="M35" s="60"/>
      <c r="N35" s="60"/>
      <c r="O35" s="60"/>
      <c r="P35" s="60"/>
      <c r="Q35" s="60"/>
      <c r="R35" s="60"/>
      <c r="S35" s="60"/>
      <c r="T35" s="60"/>
      <c r="U35" s="60"/>
      <c r="V35" s="60"/>
      <c r="W35" s="60"/>
    </row>
    <row r="36" spans="1:23" s="61" customFormat="1" x14ac:dyDescent="0.4">
      <c r="A36" s="60"/>
      <c r="B36" s="60"/>
      <c r="C36" s="60"/>
      <c r="D36" s="60"/>
      <c r="E36" s="60"/>
      <c r="F36" s="60"/>
      <c r="G36" s="60"/>
      <c r="H36" s="60"/>
      <c r="I36" s="60"/>
      <c r="J36" s="60"/>
      <c r="K36" s="60"/>
      <c r="M36" s="60"/>
      <c r="N36" s="60"/>
      <c r="O36" s="60"/>
      <c r="P36" s="60"/>
      <c r="Q36" s="60"/>
      <c r="R36" s="60"/>
      <c r="S36" s="60"/>
      <c r="T36" s="60"/>
      <c r="U36" s="60"/>
      <c r="V36" s="60"/>
      <c r="W36" s="60"/>
    </row>
    <row r="37" spans="1:23" s="61" customFormat="1" x14ac:dyDescent="0.4">
      <c r="A37" s="60"/>
      <c r="B37" s="60"/>
      <c r="C37" s="60"/>
      <c r="D37" s="60"/>
      <c r="E37" s="60"/>
      <c r="F37" s="60"/>
      <c r="G37" s="60"/>
      <c r="H37" s="60"/>
      <c r="I37" s="60"/>
      <c r="J37" s="60"/>
      <c r="K37" s="60"/>
      <c r="M37" s="60"/>
      <c r="N37" s="60"/>
      <c r="O37" s="60"/>
      <c r="P37" s="60"/>
      <c r="Q37" s="60"/>
      <c r="R37" s="60"/>
      <c r="S37" s="60"/>
      <c r="T37" s="60"/>
      <c r="U37" s="60"/>
      <c r="V37" s="60"/>
      <c r="W37" s="60"/>
    </row>
    <row r="38" spans="1:23" s="61" customFormat="1" x14ac:dyDescent="0.4">
      <c r="A38" s="60"/>
      <c r="B38" s="60"/>
      <c r="C38" s="60"/>
      <c r="D38" s="60"/>
      <c r="E38" s="60"/>
      <c r="F38" s="60"/>
      <c r="G38" s="60"/>
      <c r="H38" s="60"/>
      <c r="I38" s="60"/>
      <c r="J38" s="60"/>
      <c r="K38" s="60"/>
      <c r="M38" s="60"/>
      <c r="N38" s="60"/>
      <c r="O38" s="60"/>
      <c r="P38" s="60"/>
      <c r="Q38" s="60"/>
      <c r="R38" s="60"/>
      <c r="S38" s="60"/>
      <c r="T38" s="60"/>
      <c r="U38" s="60"/>
      <c r="V38" s="60"/>
      <c r="W38" s="60"/>
    </row>
    <row r="39" spans="1:23" s="61" customFormat="1" x14ac:dyDescent="0.4">
      <c r="A39" s="60"/>
      <c r="B39" s="60"/>
      <c r="C39" s="60"/>
      <c r="D39" s="60"/>
      <c r="E39" s="60"/>
      <c r="F39" s="60"/>
      <c r="G39" s="60"/>
      <c r="H39" s="60"/>
      <c r="I39" s="60"/>
      <c r="J39" s="60"/>
      <c r="K39" s="60"/>
      <c r="M39" s="60"/>
      <c r="N39" s="60"/>
      <c r="O39" s="60"/>
      <c r="P39" s="60"/>
      <c r="Q39" s="60"/>
      <c r="R39" s="60"/>
      <c r="S39" s="60"/>
      <c r="T39" s="60"/>
      <c r="U39" s="60"/>
      <c r="V39" s="60"/>
      <c r="W39" s="60"/>
    </row>
    <row r="40" spans="1:23" s="61" customFormat="1" x14ac:dyDescent="0.4">
      <c r="A40" s="60"/>
      <c r="B40" s="60"/>
      <c r="C40" s="60"/>
      <c r="D40" s="60"/>
      <c r="E40" s="60"/>
      <c r="F40" s="60"/>
      <c r="G40" s="60"/>
      <c r="H40" s="60"/>
      <c r="I40" s="60"/>
      <c r="J40" s="60"/>
      <c r="K40" s="60"/>
      <c r="M40" s="60"/>
      <c r="N40" s="60"/>
      <c r="O40" s="60"/>
      <c r="P40" s="60"/>
      <c r="Q40" s="60"/>
      <c r="R40" s="60"/>
      <c r="S40" s="60"/>
      <c r="T40" s="60"/>
      <c r="U40" s="60"/>
      <c r="V40" s="60"/>
      <c r="W40" s="60"/>
    </row>
    <row r="41" spans="1:23" s="61" customFormat="1" x14ac:dyDescent="0.4">
      <c r="A41" s="60"/>
      <c r="B41" s="60"/>
      <c r="C41" s="60"/>
      <c r="D41" s="60"/>
      <c r="E41" s="60"/>
      <c r="F41" s="60"/>
      <c r="G41" s="60"/>
      <c r="H41" s="60"/>
      <c r="I41" s="60"/>
      <c r="J41" s="60"/>
      <c r="K41" s="60"/>
      <c r="M41" s="60"/>
      <c r="N41" s="60"/>
      <c r="O41" s="60"/>
      <c r="P41" s="60"/>
      <c r="Q41" s="60"/>
      <c r="R41" s="60"/>
      <c r="S41" s="60"/>
      <c r="T41" s="60"/>
      <c r="U41" s="60"/>
      <c r="V41" s="60"/>
      <c r="W41" s="60"/>
    </row>
    <row r="42" spans="1:23" s="61" customFormat="1" x14ac:dyDescent="0.4">
      <c r="A42" s="60"/>
      <c r="B42" s="60"/>
      <c r="C42" s="60"/>
      <c r="D42" s="60"/>
      <c r="E42" s="60"/>
      <c r="F42" s="60"/>
      <c r="G42" s="60"/>
      <c r="H42" s="60"/>
      <c r="I42" s="60"/>
      <c r="J42" s="60"/>
      <c r="K42" s="60"/>
      <c r="M42" s="60"/>
      <c r="N42" s="60"/>
      <c r="O42" s="60"/>
      <c r="P42" s="60"/>
      <c r="Q42" s="60"/>
      <c r="R42" s="60"/>
      <c r="S42" s="60"/>
      <c r="T42" s="60"/>
      <c r="U42" s="60"/>
      <c r="V42" s="60"/>
      <c r="W42" s="60"/>
    </row>
    <row r="43" spans="1:23" s="61" customFormat="1" x14ac:dyDescent="0.4">
      <c r="A43" s="60"/>
      <c r="B43" s="60"/>
      <c r="C43" s="60"/>
      <c r="D43" s="60"/>
      <c r="E43" s="60"/>
      <c r="F43" s="60"/>
      <c r="G43" s="60"/>
      <c r="H43" s="60"/>
      <c r="I43" s="60"/>
      <c r="J43" s="60"/>
      <c r="K43" s="60"/>
      <c r="M43" s="60"/>
      <c r="N43" s="60"/>
      <c r="O43" s="60"/>
      <c r="P43" s="60"/>
      <c r="Q43" s="60"/>
      <c r="R43" s="60"/>
      <c r="S43" s="60"/>
      <c r="T43" s="60"/>
      <c r="U43" s="60"/>
      <c r="V43" s="60"/>
      <c r="W43" s="60"/>
    </row>
    <row r="44" spans="1:23" s="61" customFormat="1" x14ac:dyDescent="0.4">
      <c r="A44" s="60"/>
      <c r="B44" s="60"/>
      <c r="C44" s="60"/>
      <c r="D44" s="60"/>
      <c r="E44" s="60"/>
      <c r="F44" s="60"/>
      <c r="G44" s="60"/>
      <c r="H44" s="60"/>
      <c r="I44" s="60"/>
      <c r="J44" s="60"/>
      <c r="K44" s="60"/>
      <c r="M44" s="60"/>
      <c r="N44" s="60"/>
      <c r="O44" s="60"/>
      <c r="P44" s="60"/>
      <c r="Q44" s="60"/>
      <c r="R44" s="60"/>
      <c r="S44" s="60"/>
      <c r="T44" s="60"/>
      <c r="U44" s="60"/>
      <c r="V44" s="60"/>
      <c r="W44" s="60"/>
    </row>
    <row r="45" spans="1:23" s="61" customFormat="1" x14ac:dyDescent="0.4">
      <c r="A45" s="60"/>
      <c r="B45" s="60"/>
      <c r="C45" s="60"/>
      <c r="D45" s="60"/>
      <c r="E45" s="60"/>
      <c r="F45" s="60"/>
      <c r="G45" s="60"/>
      <c r="H45" s="60"/>
      <c r="I45" s="60"/>
      <c r="J45" s="60"/>
      <c r="K45" s="60"/>
      <c r="M45" s="60"/>
      <c r="N45" s="60"/>
      <c r="O45" s="60"/>
      <c r="P45" s="60"/>
      <c r="Q45" s="60"/>
      <c r="R45" s="60"/>
      <c r="S45" s="60"/>
      <c r="T45" s="60"/>
      <c r="U45" s="60"/>
      <c r="V45" s="60"/>
      <c r="W45" s="60"/>
    </row>
    <row r="46" spans="1:23" s="61" customFormat="1" x14ac:dyDescent="0.4">
      <c r="A46" s="60"/>
      <c r="B46" s="60"/>
      <c r="C46" s="60"/>
      <c r="D46" s="60"/>
      <c r="E46" s="60"/>
      <c r="F46" s="60"/>
      <c r="G46" s="60"/>
      <c r="H46" s="60"/>
      <c r="I46" s="60"/>
      <c r="J46" s="60"/>
      <c r="K46" s="60"/>
      <c r="M46" s="60"/>
      <c r="N46" s="60"/>
      <c r="O46" s="60"/>
      <c r="P46" s="60"/>
      <c r="Q46" s="60"/>
      <c r="R46" s="60"/>
      <c r="S46" s="60"/>
      <c r="T46" s="60"/>
      <c r="U46" s="60"/>
      <c r="V46" s="60"/>
      <c r="W46" s="60"/>
    </row>
    <row r="47" spans="1:23" s="61" customFormat="1" x14ac:dyDescent="0.4">
      <c r="A47" s="60"/>
      <c r="B47" s="60"/>
      <c r="C47" s="60"/>
      <c r="D47" s="60"/>
      <c r="E47" s="60"/>
      <c r="F47" s="60"/>
      <c r="G47" s="60"/>
      <c r="H47" s="60"/>
      <c r="I47" s="60"/>
      <c r="J47" s="60"/>
      <c r="K47" s="60"/>
      <c r="M47" s="60"/>
      <c r="N47" s="60"/>
      <c r="O47" s="60"/>
      <c r="P47" s="60"/>
      <c r="Q47" s="60"/>
      <c r="R47" s="60"/>
      <c r="S47" s="60"/>
      <c r="T47" s="60"/>
      <c r="U47" s="60"/>
      <c r="V47" s="60"/>
      <c r="W47" s="60"/>
    </row>
    <row r="48" spans="1:23" s="61" customFormat="1" x14ac:dyDescent="0.4">
      <c r="A48" s="60"/>
      <c r="B48" s="60"/>
      <c r="C48" s="60"/>
      <c r="D48" s="60"/>
      <c r="E48" s="60"/>
      <c r="F48" s="60"/>
      <c r="G48" s="60"/>
      <c r="H48" s="60"/>
      <c r="I48" s="60"/>
      <c r="J48" s="60"/>
      <c r="K48" s="60"/>
      <c r="M48" s="60"/>
      <c r="N48" s="60"/>
      <c r="O48" s="60"/>
      <c r="P48" s="60"/>
      <c r="Q48" s="60"/>
      <c r="R48" s="60"/>
      <c r="S48" s="60"/>
      <c r="T48" s="60"/>
      <c r="U48" s="60"/>
      <c r="V48" s="60"/>
      <c r="W48" s="60"/>
    </row>
    <row r="49" spans="1:23" s="61" customFormat="1" x14ac:dyDescent="0.4">
      <c r="A49" s="60"/>
      <c r="B49" s="60"/>
      <c r="C49" s="60"/>
      <c r="D49" s="60"/>
      <c r="E49" s="60"/>
      <c r="F49" s="60"/>
      <c r="G49" s="60"/>
      <c r="H49" s="60"/>
      <c r="I49" s="60"/>
      <c r="J49" s="60"/>
      <c r="K49" s="60"/>
      <c r="M49" s="60"/>
      <c r="N49" s="60"/>
      <c r="O49" s="60"/>
      <c r="P49" s="60"/>
      <c r="Q49" s="60"/>
      <c r="R49" s="60"/>
      <c r="S49" s="60"/>
      <c r="T49" s="60"/>
      <c r="U49" s="60"/>
      <c r="V49" s="60"/>
      <c r="W49" s="60"/>
    </row>
    <row r="50" spans="1:23" s="61" customFormat="1" x14ac:dyDescent="0.4">
      <c r="A50" s="60"/>
      <c r="B50" s="60"/>
      <c r="C50" s="60"/>
      <c r="D50" s="60"/>
      <c r="E50" s="60"/>
      <c r="F50" s="60"/>
      <c r="G50" s="60"/>
      <c r="H50" s="60"/>
      <c r="I50" s="60"/>
      <c r="J50" s="60"/>
      <c r="K50" s="60"/>
      <c r="M50" s="60"/>
      <c r="N50" s="60"/>
      <c r="O50" s="60"/>
      <c r="P50" s="60"/>
      <c r="Q50" s="60"/>
      <c r="R50" s="60"/>
      <c r="S50" s="60"/>
      <c r="T50" s="60"/>
      <c r="U50" s="60"/>
      <c r="V50" s="60"/>
      <c r="W50" s="60"/>
    </row>
    <row r="51" spans="1:23" s="61" customFormat="1" x14ac:dyDescent="0.4">
      <c r="A51" s="63"/>
      <c r="B51" s="63"/>
      <c r="C51" s="63"/>
      <c r="D51" s="63"/>
      <c r="E51" s="63"/>
      <c r="F51" s="63"/>
      <c r="G51" s="63"/>
      <c r="H51" s="63"/>
      <c r="I51" s="63"/>
      <c r="J51" s="63"/>
      <c r="K51" s="63"/>
      <c r="M51" s="60"/>
      <c r="N51" s="60"/>
      <c r="O51" s="60"/>
      <c r="P51" s="60"/>
      <c r="Q51" s="60"/>
      <c r="R51" s="60"/>
      <c r="S51" s="60"/>
      <c r="T51" s="60"/>
      <c r="U51" s="60"/>
      <c r="V51" s="60"/>
      <c r="W51" s="60"/>
    </row>
    <row r="52" spans="1:23" s="61" customFormat="1" x14ac:dyDescent="0.4">
      <c r="A52" s="60"/>
      <c r="B52" s="60"/>
      <c r="C52" s="60"/>
      <c r="D52" s="60"/>
      <c r="E52" s="60"/>
      <c r="F52" s="60"/>
      <c r="G52" s="60"/>
      <c r="H52" s="60"/>
      <c r="I52" s="60"/>
      <c r="J52" s="60"/>
      <c r="K52" s="60"/>
      <c r="M52" s="63"/>
      <c r="N52" s="63"/>
      <c r="O52" s="63"/>
      <c r="P52" s="63"/>
      <c r="Q52" s="63"/>
      <c r="R52" s="63"/>
      <c r="S52" s="63"/>
      <c r="T52" s="63"/>
      <c r="U52" s="63"/>
      <c r="V52" s="63"/>
      <c r="W52" s="63"/>
    </row>
    <row r="53" spans="1:23" s="61" customFormat="1" x14ac:dyDescent="0.4">
      <c r="A53" s="60"/>
      <c r="B53" s="60"/>
      <c r="C53" s="60"/>
      <c r="D53" s="60"/>
      <c r="E53" s="60"/>
      <c r="F53" s="60"/>
      <c r="G53" s="60"/>
      <c r="H53" s="60"/>
      <c r="I53" s="60"/>
      <c r="J53" s="60"/>
      <c r="K53" s="60"/>
      <c r="M53" s="60"/>
      <c r="N53" s="60"/>
      <c r="O53" s="60"/>
      <c r="P53" s="60"/>
      <c r="Q53" s="60"/>
      <c r="R53" s="60"/>
      <c r="S53" s="60"/>
      <c r="T53" s="60"/>
      <c r="U53" s="60"/>
      <c r="V53" s="60"/>
      <c r="W53" s="60"/>
    </row>
    <row r="54" spans="1:23" x14ac:dyDescent="0.4">
      <c r="A54" s="3"/>
      <c r="B54" s="3"/>
      <c r="C54" s="3"/>
      <c r="D54" s="3"/>
      <c r="E54" s="3"/>
      <c r="F54" s="3"/>
      <c r="G54" s="3"/>
      <c r="H54" s="3"/>
      <c r="I54" s="3"/>
      <c r="J54" s="3"/>
      <c r="K54" s="3"/>
      <c r="M54" s="3"/>
      <c r="N54" s="3"/>
      <c r="O54" s="3"/>
      <c r="P54" s="3"/>
      <c r="Q54" s="3"/>
      <c r="R54" s="3"/>
      <c r="S54" s="3"/>
      <c r="T54" s="3"/>
      <c r="U54" s="3"/>
      <c r="V54" s="3"/>
      <c r="W54" s="3"/>
    </row>
    <row r="55" spans="1:23" x14ac:dyDescent="0.4">
      <c r="A55" s="3"/>
      <c r="B55" s="3"/>
      <c r="C55" s="3"/>
      <c r="D55" s="3"/>
      <c r="E55" s="3"/>
      <c r="F55" s="3"/>
      <c r="G55" s="3"/>
      <c r="H55" s="3"/>
      <c r="I55" s="3"/>
      <c r="J55" s="3"/>
      <c r="K55" s="3"/>
      <c r="M55" s="3"/>
      <c r="N55" s="3"/>
      <c r="O55" s="3"/>
      <c r="P55" s="3"/>
      <c r="Q55" s="3"/>
      <c r="R55" s="3"/>
      <c r="S55" s="3"/>
      <c r="T55" s="3"/>
      <c r="U55" s="3"/>
      <c r="V55" s="3"/>
      <c r="W55" s="3"/>
    </row>
    <row r="56" spans="1:23" x14ac:dyDescent="0.4">
      <c r="A56" s="3"/>
      <c r="B56" s="3"/>
      <c r="C56" s="3"/>
      <c r="D56" s="3"/>
      <c r="E56" s="3"/>
      <c r="F56" s="3"/>
      <c r="G56" s="3"/>
      <c r="H56" s="3"/>
      <c r="I56" s="3"/>
      <c r="J56" s="3"/>
      <c r="K56" s="3"/>
      <c r="M56" s="3"/>
      <c r="N56" s="3"/>
      <c r="O56" s="3"/>
      <c r="P56" s="3"/>
      <c r="Q56" s="3"/>
      <c r="R56" s="3"/>
      <c r="S56" s="3"/>
      <c r="T56" s="3"/>
      <c r="U56" s="3"/>
      <c r="V56" s="3"/>
      <c r="W56" s="3"/>
    </row>
    <row r="57" spans="1:23" x14ac:dyDescent="0.4">
      <c r="A57" s="3"/>
      <c r="B57" s="3"/>
      <c r="C57" s="3"/>
      <c r="D57" s="3"/>
      <c r="E57" s="3"/>
      <c r="F57" s="3"/>
      <c r="G57" s="3"/>
      <c r="H57" s="3"/>
      <c r="I57" s="3"/>
      <c r="J57" s="3"/>
      <c r="K57" s="3"/>
      <c r="M57" s="3"/>
      <c r="N57" s="3"/>
      <c r="O57" s="3"/>
      <c r="P57" s="3"/>
      <c r="Q57" s="3"/>
      <c r="R57" s="3"/>
      <c r="S57" s="3"/>
      <c r="T57" s="3"/>
      <c r="U57" s="3"/>
      <c r="V57" s="3"/>
      <c r="W57" s="3"/>
    </row>
    <row r="58" spans="1:23" x14ac:dyDescent="0.4">
      <c r="A58" s="3"/>
      <c r="B58" s="3"/>
      <c r="C58" s="3"/>
      <c r="D58" s="3"/>
      <c r="E58" s="3"/>
      <c r="F58" s="3"/>
      <c r="G58" s="3"/>
      <c r="H58" s="3"/>
      <c r="I58" s="3"/>
      <c r="J58" s="3"/>
      <c r="K58" s="3"/>
      <c r="M58" s="3"/>
      <c r="N58" s="3"/>
      <c r="O58" s="3"/>
      <c r="P58" s="3"/>
      <c r="Q58" s="3"/>
      <c r="R58" s="3"/>
      <c r="S58" s="3"/>
      <c r="T58" s="3"/>
      <c r="U58" s="3"/>
      <c r="V58" s="3"/>
      <c r="W58" s="3"/>
    </row>
    <row r="59" spans="1:23" x14ac:dyDescent="0.4">
      <c r="A59" s="3"/>
      <c r="B59" s="3"/>
      <c r="C59" s="3"/>
      <c r="D59" s="3"/>
      <c r="E59" s="3"/>
      <c r="F59" s="3"/>
      <c r="G59" s="3"/>
      <c r="H59" s="3"/>
      <c r="I59" s="3"/>
      <c r="J59" s="3"/>
      <c r="K59" s="3"/>
      <c r="M59" s="3"/>
      <c r="N59" s="3"/>
      <c r="O59" s="3"/>
      <c r="P59" s="3"/>
      <c r="Q59" s="3"/>
      <c r="R59" s="3"/>
      <c r="S59" s="3"/>
      <c r="T59" s="3"/>
      <c r="U59" s="3"/>
      <c r="V59" s="3"/>
      <c r="W59" s="3"/>
    </row>
    <row r="60" spans="1:23" x14ac:dyDescent="0.4">
      <c r="A60" s="3"/>
      <c r="B60" s="3"/>
      <c r="C60" s="3"/>
      <c r="D60" s="3"/>
      <c r="E60" s="3"/>
      <c r="F60" s="3"/>
      <c r="G60" s="3"/>
      <c r="H60" s="3"/>
      <c r="I60" s="3"/>
      <c r="J60" s="3"/>
      <c r="K60" s="3"/>
      <c r="M60" s="3"/>
      <c r="N60" s="3"/>
      <c r="O60" s="3"/>
      <c r="P60" s="3"/>
      <c r="Q60" s="3"/>
      <c r="R60" s="3"/>
      <c r="S60" s="3"/>
      <c r="T60" s="3"/>
      <c r="U60" s="3"/>
      <c r="V60" s="3"/>
      <c r="W60" s="3"/>
    </row>
    <row r="61" spans="1:23" x14ac:dyDescent="0.4">
      <c r="A61" s="3"/>
      <c r="B61" s="3"/>
      <c r="C61" s="3"/>
      <c r="D61" s="3"/>
      <c r="E61" s="3"/>
      <c r="F61" s="3"/>
      <c r="G61" s="3"/>
      <c r="H61" s="3"/>
      <c r="I61" s="3"/>
      <c r="J61" s="3"/>
      <c r="K61" s="3"/>
      <c r="M61" s="3"/>
      <c r="N61" s="3"/>
      <c r="O61" s="3"/>
      <c r="P61" s="3"/>
      <c r="Q61" s="3"/>
      <c r="R61" s="3"/>
      <c r="S61" s="3"/>
      <c r="T61" s="3"/>
      <c r="U61" s="3"/>
      <c r="V61" s="3"/>
      <c r="W61" s="3"/>
    </row>
    <row r="62" spans="1:23" x14ac:dyDescent="0.4">
      <c r="A62" s="3"/>
      <c r="B62" s="3"/>
      <c r="C62" s="3"/>
      <c r="D62" s="3"/>
      <c r="E62" s="3"/>
      <c r="F62" s="3"/>
      <c r="G62" s="3"/>
      <c r="H62" s="3"/>
      <c r="I62" s="3"/>
      <c r="J62" s="3"/>
      <c r="K62" s="3"/>
      <c r="M62" s="3"/>
      <c r="N62" s="3"/>
      <c r="O62" s="3"/>
      <c r="P62" s="3"/>
      <c r="Q62" s="3"/>
      <c r="R62" s="3"/>
      <c r="S62" s="3"/>
      <c r="T62" s="3"/>
      <c r="U62" s="3"/>
      <c r="V62" s="3"/>
      <c r="W62" s="3"/>
    </row>
    <row r="63" spans="1:23" x14ac:dyDescent="0.4">
      <c r="A63" s="3"/>
      <c r="B63" s="3"/>
      <c r="C63" s="3"/>
      <c r="D63" s="3"/>
      <c r="E63" s="3"/>
      <c r="F63" s="3"/>
      <c r="G63" s="3"/>
      <c r="H63" s="3"/>
      <c r="I63" s="3"/>
      <c r="J63" s="3"/>
      <c r="K63" s="3"/>
      <c r="M63" s="3"/>
      <c r="N63" s="3"/>
      <c r="O63" s="3"/>
      <c r="P63" s="3"/>
      <c r="Q63" s="3"/>
      <c r="R63" s="3"/>
      <c r="S63" s="3"/>
      <c r="T63" s="3"/>
      <c r="U63" s="3"/>
      <c r="V63" s="3"/>
      <c r="W63" s="3"/>
    </row>
  </sheetData>
  <sheetProtection sheet="1" selectLockedCells="1" selectUnlockedCells="1"/>
  <autoFilter ref="A3:K60" xr:uid="{73655756-072C-4167-B0D2-563CD5DB43C7}"/>
  <phoneticPr fontId="1"/>
  <pageMargins left="0.7" right="0.7" top="0.75" bottom="0.75" header="0.3" footer="0.3"/>
  <pageSetup paperSize="9" scale="23" orientation="portrait" horizontalDpi="1200" verticalDpi="1200" r:id="rId1"/>
  <colBreaks count="1" manualBreakCount="1">
    <brk id="23" max="52"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係数計算</vt:lpstr>
      <vt:lpstr>作成方法</vt:lpstr>
      <vt:lpstr>CELS (教務課確認用)</vt:lpstr>
      <vt:lpstr>'CELS (教務課確認用)'!Print_Area</vt:lpstr>
      <vt:lpstr>係数計算!Print_Area</vt:lpstr>
      <vt:lpstr>作成方法!Print_Area</vt:lpstr>
    </vt:vector>
  </TitlesOfParts>
  <Company>国立大学法人　一橋大学</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岩口　ももこ</dc:creator>
  <cp:lastModifiedBy>遠藤　千愛</cp:lastModifiedBy>
  <cp:lastPrinted>2025-10-31T00:34:35Z</cp:lastPrinted>
  <dcterms:created xsi:type="dcterms:W3CDTF">2023-07-06T03:07:46Z</dcterms:created>
  <dcterms:modified xsi:type="dcterms:W3CDTF">2025-11-28T08:00:07Z</dcterms:modified>
</cp:coreProperties>
</file>